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เลขานุการกรม\ข้อมูล ITA ปี 2569\file รอ upload ITA 2569\"/>
    </mc:Choice>
  </mc:AlternateContent>
  <xr:revisionPtr revIDLastSave="0" documentId="13_ncr:1_{DC004C9F-E832-4DB5-86DE-22292C987CD0}" xr6:coauthVersionLast="36" xr6:coauthVersionMax="47" xr10:uidLastSave="{00000000-0000-0000-0000-000000000000}"/>
  <bookViews>
    <workbookView xWindow="-120" yWindow="-120" windowWidth="24240" windowHeight="13020" activeTab="1" xr2:uid="{690C09C5-68D3-47FE-A5C2-1968443BFC5C}"/>
  </bookViews>
  <sheets>
    <sheet name="Sheet1" sheetId="1" r:id="rId1"/>
    <sheet name="07" sheetId="2" r:id="rId2"/>
  </sheets>
  <definedNames>
    <definedName name="_xlnm.Print_Area" localSheetId="1">'07'!$A$1:$I$41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  <c r="E9" i="2"/>
  <c r="G9" i="2"/>
  <c r="E8" i="2"/>
  <c r="E27" i="2"/>
  <c r="F27" i="2"/>
  <c r="D28" i="2"/>
  <c r="E41" i="2" l="1"/>
  <c r="E39" i="2"/>
  <c r="E37" i="2"/>
  <c r="E36" i="2" s="1"/>
  <c r="E34" i="2" l="1"/>
  <c r="E29" i="2" s="1"/>
  <c r="G41" i="2"/>
  <c r="G34" i="2"/>
  <c r="G35" i="2"/>
  <c r="G37" i="2"/>
  <c r="G38" i="2"/>
  <c r="G39" i="2"/>
  <c r="G33" i="2"/>
  <c r="G32" i="2"/>
  <c r="G31" i="2"/>
  <c r="G30" i="2"/>
  <c r="G28" i="2"/>
  <c r="F31" i="2"/>
  <c r="F32" i="2"/>
  <c r="F33" i="2"/>
  <c r="F35" i="2"/>
  <c r="F37" i="2"/>
  <c r="F38" i="2"/>
  <c r="F39" i="2"/>
  <c r="F40" i="2"/>
  <c r="F41" i="2"/>
  <c r="F30" i="2"/>
  <c r="E25" i="2" l="1"/>
  <c r="F36" i="2"/>
  <c r="F34" i="2"/>
  <c r="F29" i="2" s="1"/>
  <c r="F25" i="2" s="1"/>
  <c r="E16" i="2"/>
  <c r="F11" i="2"/>
  <c r="F10" i="2"/>
  <c r="F9" i="2" l="1"/>
  <c r="F8" i="2" s="1"/>
  <c r="F18" i="2"/>
  <c r="F19" i="2"/>
  <c r="F20" i="2"/>
  <c r="F21" i="2"/>
  <c r="F22" i="2"/>
  <c r="F23" i="2"/>
  <c r="F17" i="2"/>
  <c r="F16" i="2" s="1"/>
  <c r="E15" i="2"/>
  <c r="E13" i="2" s="1"/>
  <c r="D15" i="2"/>
  <c r="G11" i="2"/>
  <c r="G10" i="2"/>
  <c r="G23" i="2"/>
  <c r="G18" i="2"/>
  <c r="G19" i="2"/>
  <c r="G20" i="2"/>
  <c r="G21" i="2"/>
  <c r="G22" i="2"/>
  <c r="G17" i="2"/>
  <c r="E5" i="2" l="1"/>
  <c r="G15" i="2"/>
  <c r="F15" i="2"/>
  <c r="F13" i="2" s="1"/>
  <c r="F5" i="2" s="1"/>
  <c r="D37" i="1"/>
  <c r="D30" i="1"/>
  <c r="D28" i="1"/>
  <c r="D26" i="1"/>
  <c r="D25" i="1"/>
  <c r="D17" i="1"/>
  <c r="D14" i="1"/>
  <c r="D13" i="1"/>
  <c r="D10" i="1"/>
  <c r="D9" i="1"/>
  <c r="D8" i="1"/>
  <c r="D7" i="1"/>
  <c r="D6" i="1"/>
  <c r="D36" i="2"/>
  <c r="G36" i="2" s="1"/>
  <c r="D27" i="2"/>
  <c r="D29" i="2"/>
  <c r="G29" i="2" s="1"/>
  <c r="D25" i="2" l="1"/>
  <c r="G25" i="2" s="1"/>
  <c r="G27" i="2"/>
  <c r="D8" i="2"/>
  <c r="G8" i="2" l="1"/>
  <c r="D16" i="2"/>
  <c r="G16" i="2" l="1"/>
  <c r="D13" i="2"/>
  <c r="G13" i="2" l="1"/>
  <c r="D5" i="2"/>
  <c r="G5" i="2" s="1"/>
</calcChain>
</file>

<file path=xl/sharedStrings.xml><?xml version="1.0" encoding="utf-8"?>
<sst xmlns="http://schemas.openxmlformats.org/spreadsheetml/2006/main" count="142" uniqueCount="54">
  <si>
    <t>แผนงาน - ผลผลิต - กิจกรรม - งบรายจ่าย - รายการ</t>
  </si>
  <si>
    <t>แผนงานยุทธศาสตร์ส่งเสริมความสัมพันธ์ระหว่างประเทศ</t>
  </si>
  <si>
    <t>โครงการที่ 1: โครงการส่งเสริมความสัมพันธ์ระหว่างประเทศและรักษาผลประโยชน์ของชาติด้านความมั่นคง</t>
  </si>
  <si>
    <t>กิจกรรมที่ 1 : ส่งเสริมความสัมพันธ์ทวิภาคี</t>
  </si>
  <si>
    <t>1. งบรายจ่ายอื่น</t>
  </si>
  <si>
    <t xml:space="preserve">1.1 ค่าใช้จ่ายในการสนับสนุนการดำเนินการส่งกลับผู้หนีภัยการสู้รบจากเมียนมาอย่างยั่งยืน </t>
  </si>
  <si>
    <t xml:space="preserve">ค่าใช้จ่ายในการสนับสนุนการหาทางออกที่ยั่งยืนให้แก่ผู้หนีภัยการสู้รบจากเมียนมา และผู้หนีภัยกลุ่มอื่น ๆ ในประเทศไทย </t>
  </si>
  <si>
    <t>1.2 ค่าใช้จ่ายในการเข้าร่วมประชุมและจัดการประชุมด้านป้องกันและปราบปรามด้านการค้ามนุษย์</t>
  </si>
  <si>
    <t>ค่าใช้จ่ายในการเข้าร่วมประชุมและการจัดกิจกรรมเกี่ยวกับการบริหารจัดการการโยกย้ายถิ่นฐานทั้งแบบปกติและแบบไม่ปกติ รวมถึงการป้องกันและปราบปรามการค้ามนุษย์ (กรอบสหประชาชาติและกระบวนการบาหลี)</t>
  </si>
  <si>
    <t>กรมองค์การระหว่างประเทศ</t>
  </si>
  <si>
    <t>งบประมาณทั้งสิ้น</t>
  </si>
  <si>
    <t>โครงการที่ 3 : โครงการส่งเสริมความสัมพันธ์และความร่วมมือกับองค์การระหว่างประเทศ</t>
  </si>
  <si>
    <t>กิจกรรม : ส่งเสริมความสัมพันธ์และความร่วมมือกับองค์การระหว่างประเทศ</t>
  </si>
  <si>
    <t>รายงานผลการดำเนินงานประจำปีงบประมาณ 2568</t>
  </si>
  <si>
    <t>1. งบเงินอุดหนุน</t>
  </si>
  <si>
    <t>1.1 เงินอุดหนุนองค์การระหว่างประเทศที่ประเทศที่ประเทศไทยเข้าร่วมเป็นสมาชิก</t>
  </si>
  <si>
    <t>2. งบรายจ่ายอื่น</t>
  </si>
  <si>
    <t>2.1 ค่าใช้จ่ายในการเจรจาและการจัดประชุมนานาชาติ</t>
  </si>
  <si>
    <t>2.2 ค่าใช้จ่ายในการดำเนินภารกิจยุทธศาสตร์พหุภาคีและประเด็นระหว่างประเทศที่สำคัญ</t>
  </si>
  <si>
    <t xml:space="preserve">2.3 ค่าใช้จ่ายในการดำเนินการด้านสิทธิมนุษยชน </t>
  </si>
  <si>
    <t>2.4 ค่าใช้จ่ายในการดำเนินงานด้านส่งเสริมบทบาทของไทยในการประชุมสมัชชาสหประชาชาติ</t>
  </si>
  <si>
    <t xml:space="preserve">2.5 โครงการส่งเสริมผลประโยชน์ด้านสิทธิมนุษยชนของไทยในกรอบพหุภาคี </t>
  </si>
  <si>
    <t xml:space="preserve">2.6 โครงการภารกิจการทูตเพื่อการพัฒนาที่ยั่งยืน (SDGs Diplomacy) </t>
  </si>
  <si>
    <t>2.7 โครงการการรณรงค์สมัครรับเลือกตั้งสมาชิกคณะมนตรีสิทธิมนุษยชนแห่งสหประชาชาติ</t>
  </si>
  <si>
    <t xml:space="preserve">โครงการที่ 5 : โครงการสนับสนุนการขับเคลื่อนการต่างประเทศอย่างมีเอกภาพและบูรณาการ </t>
  </si>
  <si>
    <t xml:space="preserve">กิจกรรม 1 : เสริมสร้างและพัฒนาขีดความสามารถในการขับเคลื่อนยุทธศาสตร์การต่างประเทศ </t>
  </si>
  <si>
    <t>1. งบดำเนินงาน</t>
  </si>
  <si>
    <t>1.1 ค่าตอบแทน</t>
  </si>
  <si>
    <t>- ค่าตอบแทนการปฏิบัติงานนอกเวลาราชการ</t>
  </si>
  <si>
    <t>1.2 ค่าใช้สอย</t>
  </si>
  <si>
    <t xml:space="preserve"> - ค่าเบี้ยเลี้ยง ค่าเช่าที่พักและค่าพาหนะ</t>
  </si>
  <si>
    <t xml:space="preserve"> - ค่าซ่อมแซมครุภัณฑ์</t>
  </si>
  <si>
    <t xml:space="preserve"> - ค่าเช่าทรัพย์สิน</t>
  </si>
  <si>
    <t xml:space="preserve"> - ค่าจ้างเหมาบริการ</t>
  </si>
  <si>
    <t xml:space="preserve"> - ค่าจ้างเหมาบุคลากรช่วยปฏิบัติงาน</t>
  </si>
  <si>
    <t xml:space="preserve"> - ค่ารับรองและพิธีการ</t>
  </si>
  <si>
    <t xml:space="preserve"> - วัสดุสำนักงาน</t>
  </si>
  <si>
    <t xml:space="preserve"> - วัสดุเชื้อเพลิงและหล่อลื่น</t>
  </si>
  <si>
    <t xml:space="preserve"> - วัสดุงานบ้านงานครัว</t>
  </si>
  <si>
    <t xml:space="preserve"> - วัสดุไฟฟ้าและวิทยุ</t>
  </si>
  <si>
    <t xml:space="preserve"> - วัสดุคอมพิวเตอร์</t>
  </si>
  <si>
    <t xml:space="preserve">1.3 ค่าวัสดุ </t>
  </si>
  <si>
    <t xml:space="preserve">ผลเบิกจ่าย </t>
  </si>
  <si>
    <t>(30 ก.ย. 2568)</t>
  </si>
  <si>
    <t>คงเหลือ</t>
  </si>
  <si>
    <t>เบิกจ่ายร้อยละ</t>
  </si>
  <si>
    <t>ระยะเวลาดำเนินการ</t>
  </si>
  <si>
    <t xml:space="preserve">ผลการดำเนินการ </t>
  </si>
  <si>
    <t>งบประมาณที่ได้รับจัดสรร (รวมที่ขอรับจัดสรรเพิ่มเติ่มจาก กต. แล้ว)</t>
  </si>
  <si>
    <t xml:space="preserve"> 1 ต.ค. 2567 - 30 ก.ย. 2568</t>
  </si>
  <si>
    <t xml:space="preserve">ดำเนินการแล้วเสร็จ </t>
  </si>
  <si>
    <t>รายงานผลการดำเนินงานประจำปีงบประมาณ 2568 (O7)</t>
  </si>
  <si>
    <t>ช่วงระยะเวลาดำเนินงานรายโครงการ</t>
  </si>
  <si>
    <t>ผลการดำเนินงานรายโครงการ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</si>
</sst>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u/>
      <sz val="24"/>
      <color theme="10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4" fillId="2" borderId="3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left" vertical="center" indent="2"/>
    </xf>
    <xf numFmtId="0" fontId="4" fillId="3" borderId="5" xfId="2" applyFont="1" applyFill="1" applyBorder="1" applyAlignment="1">
      <alignment horizontal="left" vertical="center" indent="2"/>
    </xf>
    <xf numFmtId="0" fontId="4" fillId="3" borderId="6" xfId="2" applyFont="1" applyFill="1" applyBorder="1" applyAlignment="1">
      <alignment horizontal="left" vertical="center" indent="2"/>
    </xf>
    <xf numFmtId="0" fontId="4" fillId="4" borderId="4" xfId="2" applyFont="1" applyFill="1" applyBorder="1" applyAlignment="1">
      <alignment horizontal="left" vertical="center" indent="4"/>
    </xf>
    <xf numFmtId="0" fontId="4" fillId="4" borderId="5" xfId="2" applyFont="1" applyFill="1" applyBorder="1" applyAlignment="1">
      <alignment horizontal="left" vertical="center" indent="4"/>
    </xf>
    <xf numFmtId="0" fontId="4" fillId="4" borderId="6" xfId="2" applyFont="1" applyFill="1" applyBorder="1" applyAlignment="1">
      <alignment horizontal="left" vertical="center" indent="4"/>
    </xf>
    <xf numFmtId="0" fontId="4" fillId="5" borderId="4" xfId="3" applyFont="1" applyFill="1" applyBorder="1" applyAlignment="1">
      <alignment horizontal="left" vertical="center" indent="6"/>
    </xf>
    <xf numFmtId="0" fontId="4" fillId="5" borderId="5" xfId="3" applyFont="1" applyFill="1" applyBorder="1" applyAlignment="1">
      <alignment horizontal="left" vertical="center" wrapText="1" indent="6"/>
    </xf>
    <xf numFmtId="0" fontId="4" fillId="5" borderId="6" xfId="3" applyFont="1" applyFill="1" applyBorder="1" applyAlignment="1">
      <alignment horizontal="left" vertical="center" wrapText="1" indent="6"/>
    </xf>
    <xf numFmtId="0" fontId="6" fillId="0" borderId="4" xfId="3" applyFont="1" applyBorder="1" applyAlignment="1">
      <alignment horizontal="left" vertical="center" indent="7"/>
    </xf>
    <xf numFmtId="0" fontId="6" fillId="0" borderId="5" xfId="3" applyFont="1" applyBorder="1" applyAlignment="1">
      <alignment horizontal="left" vertical="center"/>
    </xf>
    <xf numFmtId="0" fontId="6" fillId="0" borderId="6" xfId="3" applyFont="1" applyBorder="1" applyAlignment="1">
      <alignment vertical="center"/>
    </xf>
    <xf numFmtId="0" fontId="6" fillId="0" borderId="5" xfId="3" applyFont="1" applyBorder="1" applyAlignment="1">
      <alignment horizontal="left" vertical="top"/>
    </xf>
    <xf numFmtId="0" fontId="6" fillId="0" borderId="6" xfId="3" applyFont="1" applyBorder="1" applyAlignment="1">
      <alignment horizontal="left" vertical="center" wrapText="1"/>
    </xf>
    <xf numFmtId="187" fontId="2" fillId="0" borderId="0" xfId="1" applyNumberFormat="1" applyFont="1" applyBorder="1" applyAlignment="1">
      <alignment vertical="center"/>
    </xf>
    <xf numFmtId="0" fontId="6" fillId="0" borderId="0" xfId="2" applyFont="1"/>
    <xf numFmtId="3" fontId="6" fillId="0" borderId="0" xfId="2" applyNumberFormat="1" applyFont="1"/>
    <xf numFmtId="187" fontId="8" fillId="0" borderId="18" xfId="1" applyNumberFormat="1" applyFont="1" applyBorder="1" applyAlignment="1" applyProtection="1">
      <alignment horizontal="right" vertical="center"/>
      <protection locked="0"/>
    </xf>
    <xf numFmtId="187" fontId="4" fillId="2" borderId="19" xfId="1" applyNumberFormat="1" applyFont="1" applyFill="1" applyBorder="1" applyAlignment="1">
      <alignment vertical="center"/>
    </xf>
    <xf numFmtId="187" fontId="4" fillId="3" borderId="20" xfId="1" applyNumberFormat="1" applyFont="1" applyFill="1" applyBorder="1" applyAlignment="1">
      <alignment horizontal="left" vertical="center"/>
    </xf>
    <xf numFmtId="187" fontId="4" fillId="4" borderId="20" xfId="1" applyNumberFormat="1" applyFont="1" applyFill="1" applyBorder="1" applyAlignment="1">
      <alignment horizontal="left" vertical="center"/>
    </xf>
    <xf numFmtId="187" fontId="4" fillId="5" borderId="20" xfId="1" applyNumberFormat="1" applyFont="1" applyFill="1" applyBorder="1" applyAlignment="1">
      <alignment horizontal="left" vertical="center"/>
    </xf>
    <xf numFmtId="187" fontId="6" fillId="0" borderId="20" xfId="1" applyNumberFormat="1" applyFont="1" applyBorder="1" applyAlignment="1">
      <alignment horizontal="left" vertical="center"/>
    </xf>
    <xf numFmtId="0" fontId="4" fillId="0" borderId="4" xfId="3" applyFont="1" applyBorder="1" applyAlignment="1">
      <alignment horizontal="left" vertical="center" indent="7"/>
    </xf>
    <xf numFmtId="0" fontId="4" fillId="0" borderId="6" xfId="3" applyFont="1" applyBorder="1" applyAlignment="1">
      <alignment horizontal="left" vertical="center" indent="7"/>
    </xf>
    <xf numFmtId="0" fontId="4" fillId="0" borderId="6" xfId="3" applyFont="1" applyBorder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4" fillId="0" borderId="22" xfId="3" applyFont="1" applyBorder="1" applyAlignment="1">
      <alignment horizontal="left" vertical="center" indent="7"/>
    </xf>
    <xf numFmtId="0" fontId="6" fillId="0" borderId="23" xfId="3" applyFont="1" applyBorder="1" applyAlignment="1">
      <alignment horizontal="left" vertical="center"/>
    </xf>
    <xf numFmtId="0" fontId="4" fillId="0" borderId="24" xfId="3" applyFont="1" applyBorder="1" applyAlignment="1">
      <alignment horizontal="left" vertical="center"/>
    </xf>
    <xf numFmtId="187" fontId="6" fillId="0" borderId="25" xfId="1" applyNumberFormat="1" applyFont="1" applyBorder="1" applyAlignment="1">
      <alignment horizontal="left" vertical="center"/>
    </xf>
    <xf numFmtId="0" fontId="6" fillId="0" borderId="0" xfId="2" applyFont="1" applyAlignment="1">
      <alignment horizontal="left"/>
    </xf>
    <xf numFmtId="187" fontId="2" fillId="0" borderId="0" xfId="1" applyNumberFormat="1" applyFont="1" applyBorder="1" applyAlignment="1"/>
    <xf numFmtId="0" fontId="9" fillId="0" borderId="0" xfId="4" applyFont="1" applyAlignment="1">
      <alignment vertical="top"/>
    </xf>
    <xf numFmtId="187" fontId="4" fillId="7" borderId="20" xfId="1" applyNumberFormat="1" applyFont="1" applyFill="1" applyBorder="1" applyAlignment="1">
      <alignment horizontal="left" vertical="center"/>
    </xf>
    <xf numFmtId="49" fontId="6" fillId="0" borderId="0" xfId="2" applyNumberFormat="1" applyFont="1" applyAlignment="1">
      <alignment horizontal="left"/>
    </xf>
    <xf numFmtId="0" fontId="4" fillId="0" borderId="5" xfId="3" applyFont="1" applyBorder="1" applyAlignment="1">
      <alignment horizontal="left" vertical="center"/>
    </xf>
    <xf numFmtId="0" fontId="6" fillId="0" borderId="5" xfId="2" applyFont="1" applyBorder="1" applyAlignment="1">
      <alignment horizontal="left"/>
    </xf>
    <xf numFmtId="49" fontId="6" fillId="0" borderId="27" xfId="2" applyNumberFormat="1" applyFont="1" applyBorder="1" applyAlignment="1">
      <alignment horizontal="left"/>
    </xf>
    <xf numFmtId="49" fontId="6" fillId="0" borderId="5" xfId="2" applyNumberFormat="1" applyFont="1" applyBorder="1" applyAlignment="1">
      <alignment horizontal="left"/>
    </xf>
    <xf numFmtId="49" fontId="6" fillId="0" borderId="26" xfId="2" applyNumberFormat="1" applyFont="1" applyBorder="1" applyAlignment="1">
      <alignment horizontal="left"/>
    </xf>
    <xf numFmtId="49" fontId="4" fillId="0" borderId="26" xfId="2" applyNumberFormat="1" applyFont="1" applyBorder="1" applyAlignment="1">
      <alignment horizontal="left"/>
    </xf>
    <xf numFmtId="0" fontId="4" fillId="0" borderId="5" xfId="3" applyFont="1" applyBorder="1" applyAlignment="1">
      <alignment horizontal="left" vertical="center" indent="7"/>
    </xf>
    <xf numFmtId="187" fontId="2" fillId="0" borderId="20" xfId="1" applyNumberFormat="1" applyFont="1" applyBorder="1" applyAlignment="1"/>
    <xf numFmtId="187" fontId="8" fillId="0" borderId="29" xfId="1" applyNumberFormat="1" applyFont="1" applyBorder="1" applyAlignment="1"/>
    <xf numFmtId="187" fontId="2" fillId="0" borderId="29" xfId="1" applyNumberFormat="1" applyFont="1" applyBorder="1" applyAlignment="1"/>
    <xf numFmtId="187" fontId="8" fillId="0" borderId="20" xfId="1" applyNumberFormat="1" applyFont="1" applyBorder="1" applyAlignment="1"/>
    <xf numFmtId="187" fontId="2" fillId="0" borderId="25" xfId="1" applyNumberFormat="1" applyFont="1" applyBorder="1" applyAlignment="1"/>
    <xf numFmtId="187" fontId="4" fillId="7" borderId="3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/>
    <xf numFmtId="0" fontId="2" fillId="0" borderId="18" xfId="0" applyFont="1" applyBorder="1"/>
    <xf numFmtId="0" fontId="6" fillId="0" borderId="18" xfId="0" applyFont="1" applyBorder="1"/>
    <xf numFmtId="187" fontId="6" fillId="7" borderId="20" xfId="1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left" vertical="center"/>
    </xf>
    <xf numFmtId="49" fontId="6" fillId="0" borderId="26" xfId="2" applyNumberFormat="1" applyFont="1" applyBorder="1" applyAlignment="1">
      <alignment horizontal="left" vertical="center"/>
    </xf>
    <xf numFmtId="49" fontId="6" fillId="0" borderId="27" xfId="2" applyNumberFormat="1" applyFont="1" applyBorder="1" applyAlignment="1">
      <alignment horizontal="left" vertical="center"/>
    </xf>
    <xf numFmtId="0" fontId="2" fillId="5" borderId="18" xfId="0" applyFont="1" applyFill="1" applyBorder="1"/>
    <xf numFmtId="0" fontId="2" fillId="3" borderId="18" xfId="0" applyFont="1" applyFill="1" applyBorder="1"/>
    <xf numFmtId="0" fontId="2" fillId="0" borderId="18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8" borderId="18" xfId="0" applyFont="1" applyFill="1" applyBorder="1"/>
    <xf numFmtId="0" fontId="2" fillId="8" borderId="18" xfId="0" applyFont="1" applyFill="1" applyBorder="1" applyAlignment="1">
      <alignment horizontal="center"/>
    </xf>
    <xf numFmtId="187" fontId="2" fillId="0" borderId="4" xfId="1" applyNumberFormat="1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187" fontId="4" fillId="7" borderId="33" xfId="1" applyNumberFormat="1" applyFont="1" applyFill="1" applyBorder="1" applyAlignment="1">
      <alignment horizontal="left" vertical="center"/>
    </xf>
    <xf numFmtId="187" fontId="8" fillId="0" borderId="34" xfId="1" applyNumberFormat="1" applyFont="1" applyBorder="1" applyAlignment="1"/>
    <xf numFmtId="187" fontId="2" fillId="0" borderId="34" xfId="1" applyNumberFormat="1" applyFont="1" applyBorder="1" applyAlignment="1">
      <alignment vertical="center"/>
    </xf>
    <xf numFmtId="0" fontId="2" fillId="5" borderId="14" xfId="0" applyFont="1" applyFill="1" applyBorder="1"/>
    <xf numFmtId="0" fontId="2" fillId="5" borderId="14" xfId="0" applyFont="1" applyFill="1" applyBorder="1" applyAlignment="1">
      <alignment horizontal="center"/>
    </xf>
    <xf numFmtId="187" fontId="6" fillId="0" borderId="4" xfId="1" applyNumberFormat="1" applyFont="1" applyBorder="1" applyAlignment="1">
      <alignment horizontal="left" vertical="center"/>
    </xf>
    <xf numFmtId="187" fontId="6" fillId="0" borderId="22" xfId="1" applyNumberFormat="1" applyFont="1" applyBorder="1" applyAlignment="1">
      <alignment horizontal="left" vertical="center"/>
    </xf>
    <xf numFmtId="2" fontId="8" fillId="5" borderId="14" xfId="0" applyNumberFormat="1" applyFont="1" applyFill="1" applyBorder="1"/>
    <xf numFmtId="0" fontId="6" fillId="3" borderId="17" xfId="0" applyFont="1" applyFill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horizontal="center"/>
    </xf>
    <xf numFmtId="43" fontId="2" fillId="0" borderId="35" xfId="1" applyFont="1" applyBorder="1" applyAlignment="1">
      <alignment vertical="center"/>
    </xf>
    <xf numFmtId="187" fontId="4" fillId="3" borderId="4" xfId="1" applyNumberFormat="1" applyFont="1" applyFill="1" applyBorder="1" applyAlignment="1">
      <alignment horizontal="left" vertical="center"/>
    </xf>
    <xf numFmtId="187" fontId="4" fillId="4" borderId="4" xfId="1" applyNumberFormat="1" applyFont="1" applyFill="1" applyBorder="1" applyAlignment="1">
      <alignment horizontal="left" vertical="center"/>
    </xf>
    <xf numFmtId="187" fontId="4" fillId="5" borderId="4" xfId="1" applyNumberFormat="1" applyFont="1" applyFill="1" applyBorder="1" applyAlignment="1">
      <alignment horizontal="left" vertical="center"/>
    </xf>
    <xf numFmtId="43" fontId="2" fillId="0" borderId="27" xfId="0" applyNumberFormat="1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43" fontId="6" fillId="0" borderId="4" xfId="1" applyFont="1" applyBorder="1" applyAlignment="1">
      <alignment vertical="center"/>
    </xf>
    <xf numFmtId="43" fontId="6" fillId="0" borderId="20" xfId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87" fontId="8" fillId="0" borderId="4" xfId="1" applyNumberFormat="1" applyFont="1" applyBorder="1" applyAlignment="1"/>
    <xf numFmtId="187" fontId="2" fillId="0" borderId="22" xfId="1" applyNumberFormat="1" applyFont="1" applyBorder="1" applyAlignment="1">
      <alignment vertical="center"/>
    </xf>
    <xf numFmtId="43" fontId="2" fillId="0" borderId="4" xfId="1" applyFont="1" applyBorder="1"/>
    <xf numFmtId="43" fontId="2" fillId="0" borderId="4" xfId="1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0" borderId="15" xfId="1" applyFont="1" applyBorder="1"/>
    <xf numFmtId="2" fontId="2" fillId="0" borderId="15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43" fontId="2" fillId="0" borderId="14" xfId="0" applyNumberFormat="1" applyFont="1" applyBorder="1" applyAlignment="1">
      <alignment vertical="center"/>
    </xf>
    <xf numFmtId="2" fontId="8" fillId="5" borderId="20" xfId="0" applyNumberFormat="1" applyFont="1" applyFill="1" applyBorder="1"/>
    <xf numFmtId="43" fontId="2" fillId="0" borderId="14" xfId="1" applyFont="1" applyBorder="1" applyAlignment="1">
      <alignment vertical="center"/>
    </xf>
    <xf numFmtId="0" fontId="2" fillId="5" borderId="28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6" fillId="0" borderId="4" xfId="2" applyFont="1" applyBorder="1" applyAlignment="1">
      <alignment horizontal="left"/>
    </xf>
    <xf numFmtId="49" fontId="6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49" fontId="6" fillId="0" borderId="34" xfId="2" applyNumberFormat="1" applyFont="1" applyBorder="1" applyAlignment="1">
      <alignment horizontal="left"/>
    </xf>
    <xf numFmtId="49" fontId="6" fillId="0" borderId="4" xfId="2" applyNumberFormat="1" applyFont="1" applyBorder="1" applyAlignment="1">
      <alignment horizontal="left"/>
    </xf>
    <xf numFmtId="49" fontId="6" fillId="0" borderId="35" xfId="2" applyNumberFormat="1" applyFont="1" applyBorder="1" applyAlignment="1">
      <alignment horizontal="left"/>
    </xf>
    <xf numFmtId="49" fontId="6" fillId="0" borderId="31" xfId="2" applyNumberFormat="1" applyFont="1" applyBorder="1" applyAlignment="1">
      <alignment horizontal="left"/>
    </xf>
    <xf numFmtId="49" fontId="6" fillId="0" borderId="32" xfId="2" applyNumberFormat="1" applyFont="1" applyBorder="1" applyAlignment="1">
      <alignment horizontal="left" vertical="center"/>
    </xf>
    <xf numFmtId="49" fontId="6" fillId="0" borderId="36" xfId="2" applyNumberFormat="1" applyFont="1" applyBorder="1" applyAlignment="1">
      <alignment horizontal="left" vertical="center"/>
    </xf>
    <xf numFmtId="43" fontId="8" fillId="0" borderId="4" xfId="1" applyFont="1" applyBorder="1" applyAlignment="1"/>
    <xf numFmtId="43" fontId="8" fillId="0" borderId="34" xfId="1" applyFont="1" applyBorder="1" applyAlignment="1"/>
    <xf numFmtId="43" fontId="4" fillId="7" borderId="33" xfId="1" applyFont="1" applyFill="1" applyBorder="1" applyAlignment="1">
      <alignment horizontal="left" vertical="center"/>
    </xf>
    <xf numFmtId="43" fontId="4" fillId="4" borderId="20" xfId="1" applyFont="1" applyFill="1" applyBorder="1" applyAlignment="1">
      <alignment horizontal="left" vertical="center"/>
    </xf>
    <xf numFmtId="2" fontId="8" fillId="4" borderId="18" xfId="0" applyNumberFormat="1" applyFont="1" applyFill="1" applyBorder="1"/>
    <xf numFmtId="43" fontId="8" fillId="0" borderId="18" xfId="1" applyFont="1" applyBorder="1" applyAlignment="1" applyProtection="1">
      <alignment horizontal="right" vertical="center"/>
      <protection locked="0"/>
    </xf>
    <xf numFmtId="43" fontId="4" fillId="5" borderId="20" xfId="1" applyFont="1" applyFill="1" applyBorder="1" applyAlignment="1">
      <alignment horizontal="left" vertical="center"/>
    </xf>
    <xf numFmtId="43" fontId="4" fillId="4" borderId="4" xfId="1" applyFont="1" applyFill="1" applyBorder="1" applyAlignment="1">
      <alignment horizontal="left" vertical="center"/>
    </xf>
    <xf numFmtId="0" fontId="2" fillId="5" borderId="19" xfId="0" applyFont="1" applyFill="1" applyBorder="1"/>
    <xf numFmtId="2" fontId="8" fillId="0" borderId="4" xfId="0" applyNumberFormat="1" applyFont="1" applyBorder="1"/>
    <xf numFmtId="2" fontId="8" fillId="0" borderId="34" xfId="0" applyNumberFormat="1" applyFont="1" applyBorder="1" applyAlignment="1">
      <alignment vertical="center"/>
    </xf>
    <xf numFmtId="2" fontId="8" fillId="0" borderId="18" xfId="0" applyNumberFormat="1" applyFont="1" applyBorder="1"/>
    <xf numFmtId="0" fontId="8" fillId="0" borderId="18" xfId="0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6" borderId="8" xfId="2" applyFont="1" applyFill="1" applyBorder="1" applyAlignment="1">
      <alignment horizontal="center" vertical="top"/>
    </xf>
    <xf numFmtId="0" fontId="4" fillId="6" borderId="9" xfId="2" applyFont="1" applyFill="1" applyBorder="1" applyAlignment="1">
      <alignment horizontal="center" vertical="top"/>
    </xf>
    <xf numFmtId="0" fontId="4" fillId="6" borderId="10" xfId="2" applyFont="1" applyFill="1" applyBorder="1" applyAlignment="1">
      <alignment horizontal="center" vertical="top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187" fontId="8" fillId="0" borderId="11" xfId="1" applyNumberFormat="1" applyFont="1" applyBorder="1" applyAlignment="1">
      <alignment horizontal="center" vertical="top" wrapText="1"/>
    </xf>
    <xf numFmtId="187" fontId="8" fillId="0" borderId="15" xfId="1" applyNumberFormat="1" applyFont="1" applyBorder="1" applyAlignment="1">
      <alignment horizontal="center" vertical="top"/>
    </xf>
    <xf numFmtId="0" fontId="8" fillId="0" borderId="18" xfId="0" applyFont="1" applyBorder="1" applyAlignment="1">
      <alignment horizontal="center" vertical="center"/>
    </xf>
    <xf numFmtId="0" fontId="10" fillId="6" borderId="15" xfId="2" applyFont="1" applyFill="1" applyBorder="1" applyAlignment="1">
      <alignment horizontal="center" vertical="top"/>
    </xf>
    <xf numFmtId="0" fontId="10" fillId="6" borderId="7" xfId="2" applyFont="1" applyFill="1" applyBorder="1" applyAlignment="1">
      <alignment horizontal="center" vertical="top"/>
    </xf>
  </cellXfs>
  <cellStyles count="5">
    <cellStyle name="Comma" xfId="1" builtinId="3"/>
    <cellStyle name="Hyperlink" xfId="4" builtinId="8"/>
    <cellStyle name="Normal" xfId="0" builtinId="0"/>
    <cellStyle name="Normal 2 2 2" xfId="2" xr:uid="{3FB49B3D-F917-4490-9BE9-2F982BC72CB1}"/>
    <cellStyle name="Normal_mask" xfId="3" xr:uid="{9F96059B-0068-4606-B1EB-5B7E10D6671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D4A1-BF93-4F46-B59C-D8CF0D172DF4}">
  <dimension ref="A1:S48"/>
  <sheetViews>
    <sheetView topLeftCell="A4" workbookViewId="0">
      <selection activeCell="C14" sqref="C14"/>
    </sheetView>
  </sheetViews>
  <sheetFormatPr defaultRowHeight="24" x14ac:dyDescent="0.55000000000000004"/>
  <cols>
    <col min="1" max="1" width="11.125" style="36" customWidth="1"/>
    <col min="2" max="2" width="3.25" style="36" customWidth="1"/>
    <col min="3" max="3" width="98.75" style="36" customWidth="1"/>
    <col min="4" max="4" width="20.75" style="37" customWidth="1"/>
    <col min="5" max="5" width="12.875" style="1" customWidth="1"/>
    <col min="6" max="256" width="8.75" style="1"/>
    <col min="257" max="257" width="11.25" style="1" customWidth="1"/>
    <col min="258" max="258" width="3.25" style="1" customWidth="1"/>
    <col min="259" max="259" width="80.25" style="1" customWidth="1"/>
    <col min="260" max="260" width="14.25" style="1" bestFit="1" customWidth="1"/>
    <col min="261" max="261" width="7" style="1" customWidth="1"/>
    <col min="262" max="512" width="8.75" style="1"/>
    <col min="513" max="513" width="11.25" style="1" customWidth="1"/>
    <col min="514" max="514" width="3.25" style="1" customWidth="1"/>
    <col min="515" max="515" width="80.25" style="1" customWidth="1"/>
    <col min="516" max="516" width="14.25" style="1" bestFit="1" customWidth="1"/>
    <col min="517" max="517" width="7" style="1" customWidth="1"/>
    <col min="518" max="768" width="8.75" style="1"/>
    <col min="769" max="769" width="11.25" style="1" customWidth="1"/>
    <col min="770" max="770" width="3.25" style="1" customWidth="1"/>
    <col min="771" max="771" width="80.25" style="1" customWidth="1"/>
    <col min="772" max="772" width="14.25" style="1" bestFit="1" customWidth="1"/>
    <col min="773" max="773" width="7" style="1" customWidth="1"/>
    <col min="774" max="1024" width="8.75" style="1"/>
    <col min="1025" max="1025" width="11.25" style="1" customWidth="1"/>
    <col min="1026" max="1026" width="3.25" style="1" customWidth="1"/>
    <col min="1027" max="1027" width="80.25" style="1" customWidth="1"/>
    <col min="1028" max="1028" width="14.25" style="1" bestFit="1" customWidth="1"/>
    <col min="1029" max="1029" width="7" style="1" customWidth="1"/>
    <col min="1030" max="1280" width="8.75" style="1"/>
    <col min="1281" max="1281" width="11.25" style="1" customWidth="1"/>
    <col min="1282" max="1282" width="3.25" style="1" customWidth="1"/>
    <col min="1283" max="1283" width="80.25" style="1" customWidth="1"/>
    <col min="1284" max="1284" width="14.25" style="1" bestFit="1" customWidth="1"/>
    <col min="1285" max="1285" width="7" style="1" customWidth="1"/>
    <col min="1286" max="1536" width="8.75" style="1"/>
    <col min="1537" max="1537" width="11.25" style="1" customWidth="1"/>
    <col min="1538" max="1538" width="3.25" style="1" customWidth="1"/>
    <col min="1539" max="1539" width="80.25" style="1" customWidth="1"/>
    <col min="1540" max="1540" width="14.25" style="1" bestFit="1" customWidth="1"/>
    <col min="1541" max="1541" width="7" style="1" customWidth="1"/>
    <col min="1542" max="1792" width="8.75" style="1"/>
    <col min="1793" max="1793" width="11.25" style="1" customWidth="1"/>
    <col min="1794" max="1794" width="3.25" style="1" customWidth="1"/>
    <col min="1795" max="1795" width="80.25" style="1" customWidth="1"/>
    <col min="1796" max="1796" width="14.25" style="1" bestFit="1" customWidth="1"/>
    <col min="1797" max="1797" width="7" style="1" customWidth="1"/>
    <col min="1798" max="2048" width="8.75" style="1"/>
    <col min="2049" max="2049" width="11.25" style="1" customWidth="1"/>
    <col min="2050" max="2050" width="3.25" style="1" customWidth="1"/>
    <col min="2051" max="2051" width="80.25" style="1" customWidth="1"/>
    <col min="2052" max="2052" width="14.25" style="1" bestFit="1" customWidth="1"/>
    <col min="2053" max="2053" width="7" style="1" customWidth="1"/>
    <col min="2054" max="2304" width="8.75" style="1"/>
    <col min="2305" max="2305" width="11.25" style="1" customWidth="1"/>
    <col min="2306" max="2306" width="3.25" style="1" customWidth="1"/>
    <col min="2307" max="2307" width="80.25" style="1" customWidth="1"/>
    <col min="2308" max="2308" width="14.25" style="1" bestFit="1" customWidth="1"/>
    <col min="2309" max="2309" width="7" style="1" customWidth="1"/>
    <col min="2310" max="2560" width="8.75" style="1"/>
    <col min="2561" max="2561" width="11.25" style="1" customWidth="1"/>
    <col min="2562" max="2562" width="3.25" style="1" customWidth="1"/>
    <col min="2563" max="2563" width="80.25" style="1" customWidth="1"/>
    <col min="2564" max="2564" width="14.25" style="1" bestFit="1" customWidth="1"/>
    <col min="2565" max="2565" width="7" style="1" customWidth="1"/>
    <col min="2566" max="2816" width="8.75" style="1"/>
    <col min="2817" max="2817" width="11.25" style="1" customWidth="1"/>
    <col min="2818" max="2818" width="3.25" style="1" customWidth="1"/>
    <col min="2819" max="2819" width="80.25" style="1" customWidth="1"/>
    <col min="2820" max="2820" width="14.25" style="1" bestFit="1" customWidth="1"/>
    <col min="2821" max="2821" width="7" style="1" customWidth="1"/>
    <col min="2822" max="3072" width="8.75" style="1"/>
    <col min="3073" max="3073" width="11.25" style="1" customWidth="1"/>
    <col min="3074" max="3074" width="3.25" style="1" customWidth="1"/>
    <col min="3075" max="3075" width="80.25" style="1" customWidth="1"/>
    <col min="3076" max="3076" width="14.25" style="1" bestFit="1" customWidth="1"/>
    <col min="3077" max="3077" width="7" style="1" customWidth="1"/>
    <col min="3078" max="3328" width="8.75" style="1"/>
    <col min="3329" max="3329" width="11.25" style="1" customWidth="1"/>
    <col min="3330" max="3330" width="3.25" style="1" customWidth="1"/>
    <col min="3331" max="3331" width="80.25" style="1" customWidth="1"/>
    <col min="3332" max="3332" width="14.25" style="1" bestFit="1" customWidth="1"/>
    <col min="3333" max="3333" width="7" style="1" customWidth="1"/>
    <col min="3334" max="3584" width="8.75" style="1"/>
    <col min="3585" max="3585" width="11.25" style="1" customWidth="1"/>
    <col min="3586" max="3586" width="3.25" style="1" customWidth="1"/>
    <col min="3587" max="3587" width="80.25" style="1" customWidth="1"/>
    <col min="3588" max="3588" width="14.25" style="1" bestFit="1" customWidth="1"/>
    <col min="3589" max="3589" width="7" style="1" customWidth="1"/>
    <col min="3590" max="3840" width="8.75" style="1"/>
    <col min="3841" max="3841" width="11.25" style="1" customWidth="1"/>
    <col min="3842" max="3842" width="3.25" style="1" customWidth="1"/>
    <col min="3843" max="3843" width="80.25" style="1" customWidth="1"/>
    <col min="3844" max="3844" width="14.25" style="1" bestFit="1" customWidth="1"/>
    <col min="3845" max="3845" width="7" style="1" customWidth="1"/>
    <col min="3846" max="4096" width="8.75" style="1"/>
    <col min="4097" max="4097" width="11.25" style="1" customWidth="1"/>
    <col min="4098" max="4098" width="3.25" style="1" customWidth="1"/>
    <col min="4099" max="4099" width="80.25" style="1" customWidth="1"/>
    <col min="4100" max="4100" width="14.25" style="1" bestFit="1" customWidth="1"/>
    <col min="4101" max="4101" width="7" style="1" customWidth="1"/>
    <col min="4102" max="4352" width="8.75" style="1"/>
    <col min="4353" max="4353" width="11.25" style="1" customWidth="1"/>
    <col min="4354" max="4354" width="3.25" style="1" customWidth="1"/>
    <col min="4355" max="4355" width="80.25" style="1" customWidth="1"/>
    <col min="4356" max="4356" width="14.25" style="1" bestFit="1" customWidth="1"/>
    <col min="4357" max="4357" width="7" style="1" customWidth="1"/>
    <col min="4358" max="4608" width="8.75" style="1"/>
    <col min="4609" max="4609" width="11.25" style="1" customWidth="1"/>
    <col min="4610" max="4610" width="3.25" style="1" customWidth="1"/>
    <col min="4611" max="4611" width="80.25" style="1" customWidth="1"/>
    <col min="4612" max="4612" width="14.25" style="1" bestFit="1" customWidth="1"/>
    <col min="4613" max="4613" width="7" style="1" customWidth="1"/>
    <col min="4614" max="4864" width="8.75" style="1"/>
    <col min="4865" max="4865" width="11.25" style="1" customWidth="1"/>
    <col min="4866" max="4866" width="3.25" style="1" customWidth="1"/>
    <col min="4867" max="4867" width="80.25" style="1" customWidth="1"/>
    <col min="4868" max="4868" width="14.25" style="1" bestFit="1" customWidth="1"/>
    <col min="4869" max="4869" width="7" style="1" customWidth="1"/>
    <col min="4870" max="5120" width="8.75" style="1"/>
    <col min="5121" max="5121" width="11.25" style="1" customWidth="1"/>
    <col min="5122" max="5122" width="3.25" style="1" customWidth="1"/>
    <col min="5123" max="5123" width="80.25" style="1" customWidth="1"/>
    <col min="5124" max="5124" width="14.25" style="1" bestFit="1" customWidth="1"/>
    <col min="5125" max="5125" width="7" style="1" customWidth="1"/>
    <col min="5126" max="5376" width="8.75" style="1"/>
    <col min="5377" max="5377" width="11.25" style="1" customWidth="1"/>
    <col min="5378" max="5378" width="3.25" style="1" customWidth="1"/>
    <col min="5379" max="5379" width="80.25" style="1" customWidth="1"/>
    <col min="5380" max="5380" width="14.25" style="1" bestFit="1" customWidth="1"/>
    <col min="5381" max="5381" width="7" style="1" customWidth="1"/>
    <col min="5382" max="5632" width="8.75" style="1"/>
    <col min="5633" max="5633" width="11.25" style="1" customWidth="1"/>
    <col min="5634" max="5634" width="3.25" style="1" customWidth="1"/>
    <col min="5635" max="5635" width="80.25" style="1" customWidth="1"/>
    <col min="5636" max="5636" width="14.25" style="1" bestFit="1" customWidth="1"/>
    <col min="5637" max="5637" width="7" style="1" customWidth="1"/>
    <col min="5638" max="5888" width="8.75" style="1"/>
    <col min="5889" max="5889" width="11.25" style="1" customWidth="1"/>
    <col min="5890" max="5890" width="3.25" style="1" customWidth="1"/>
    <col min="5891" max="5891" width="80.25" style="1" customWidth="1"/>
    <col min="5892" max="5892" width="14.25" style="1" bestFit="1" customWidth="1"/>
    <col min="5893" max="5893" width="7" style="1" customWidth="1"/>
    <col min="5894" max="6144" width="8.75" style="1"/>
    <col min="6145" max="6145" width="11.25" style="1" customWidth="1"/>
    <col min="6146" max="6146" width="3.25" style="1" customWidth="1"/>
    <col min="6147" max="6147" width="80.25" style="1" customWidth="1"/>
    <col min="6148" max="6148" width="14.25" style="1" bestFit="1" customWidth="1"/>
    <col min="6149" max="6149" width="7" style="1" customWidth="1"/>
    <col min="6150" max="6400" width="8.75" style="1"/>
    <col min="6401" max="6401" width="11.25" style="1" customWidth="1"/>
    <col min="6402" max="6402" width="3.25" style="1" customWidth="1"/>
    <col min="6403" max="6403" width="80.25" style="1" customWidth="1"/>
    <col min="6404" max="6404" width="14.25" style="1" bestFit="1" customWidth="1"/>
    <col min="6405" max="6405" width="7" style="1" customWidth="1"/>
    <col min="6406" max="6656" width="8.75" style="1"/>
    <col min="6657" max="6657" width="11.25" style="1" customWidth="1"/>
    <col min="6658" max="6658" width="3.25" style="1" customWidth="1"/>
    <col min="6659" max="6659" width="80.25" style="1" customWidth="1"/>
    <col min="6660" max="6660" width="14.25" style="1" bestFit="1" customWidth="1"/>
    <col min="6661" max="6661" width="7" style="1" customWidth="1"/>
    <col min="6662" max="6912" width="8.75" style="1"/>
    <col min="6913" max="6913" width="11.25" style="1" customWidth="1"/>
    <col min="6914" max="6914" width="3.25" style="1" customWidth="1"/>
    <col min="6915" max="6915" width="80.25" style="1" customWidth="1"/>
    <col min="6916" max="6916" width="14.25" style="1" bestFit="1" customWidth="1"/>
    <col min="6917" max="6917" width="7" style="1" customWidth="1"/>
    <col min="6918" max="7168" width="8.75" style="1"/>
    <col min="7169" max="7169" width="11.25" style="1" customWidth="1"/>
    <col min="7170" max="7170" width="3.25" style="1" customWidth="1"/>
    <col min="7171" max="7171" width="80.25" style="1" customWidth="1"/>
    <col min="7172" max="7172" width="14.25" style="1" bestFit="1" customWidth="1"/>
    <col min="7173" max="7173" width="7" style="1" customWidth="1"/>
    <col min="7174" max="7424" width="8.75" style="1"/>
    <col min="7425" max="7425" width="11.25" style="1" customWidth="1"/>
    <col min="7426" max="7426" width="3.25" style="1" customWidth="1"/>
    <col min="7427" max="7427" width="80.25" style="1" customWidth="1"/>
    <col min="7428" max="7428" width="14.25" style="1" bestFit="1" customWidth="1"/>
    <col min="7429" max="7429" width="7" style="1" customWidth="1"/>
    <col min="7430" max="7680" width="8.75" style="1"/>
    <col min="7681" max="7681" width="11.25" style="1" customWidth="1"/>
    <col min="7682" max="7682" width="3.25" style="1" customWidth="1"/>
    <col min="7683" max="7683" width="80.25" style="1" customWidth="1"/>
    <col min="7684" max="7684" width="14.25" style="1" bestFit="1" customWidth="1"/>
    <col min="7685" max="7685" width="7" style="1" customWidth="1"/>
    <col min="7686" max="7936" width="8.75" style="1"/>
    <col min="7937" max="7937" width="11.25" style="1" customWidth="1"/>
    <col min="7938" max="7938" width="3.25" style="1" customWidth="1"/>
    <col min="7939" max="7939" width="80.25" style="1" customWidth="1"/>
    <col min="7940" max="7940" width="14.25" style="1" bestFit="1" customWidth="1"/>
    <col min="7941" max="7941" width="7" style="1" customWidth="1"/>
    <col min="7942" max="8192" width="8.75" style="1"/>
    <col min="8193" max="8193" width="11.25" style="1" customWidth="1"/>
    <col min="8194" max="8194" width="3.25" style="1" customWidth="1"/>
    <col min="8195" max="8195" width="80.25" style="1" customWidth="1"/>
    <col min="8196" max="8196" width="14.25" style="1" bestFit="1" customWidth="1"/>
    <col min="8197" max="8197" width="7" style="1" customWidth="1"/>
    <col min="8198" max="8448" width="8.75" style="1"/>
    <col min="8449" max="8449" width="11.25" style="1" customWidth="1"/>
    <col min="8450" max="8450" width="3.25" style="1" customWidth="1"/>
    <col min="8451" max="8451" width="80.25" style="1" customWidth="1"/>
    <col min="8452" max="8452" width="14.25" style="1" bestFit="1" customWidth="1"/>
    <col min="8453" max="8453" width="7" style="1" customWidth="1"/>
    <col min="8454" max="8704" width="8.75" style="1"/>
    <col min="8705" max="8705" width="11.25" style="1" customWidth="1"/>
    <col min="8706" max="8706" width="3.25" style="1" customWidth="1"/>
    <col min="8707" max="8707" width="80.25" style="1" customWidth="1"/>
    <col min="8708" max="8708" width="14.25" style="1" bestFit="1" customWidth="1"/>
    <col min="8709" max="8709" width="7" style="1" customWidth="1"/>
    <col min="8710" max="8960" width="8.75" style="1"/>
    <col min="8961" max="8961" width="11.25" style="1" customWidth="1"/>
    <col min="8962" max="8962" width="3.25" style="1" customWidth="1"/>
    <col min="8963" max="8963" width="80.25" style="1" customWidth="1"/>
    <col min="8964" max="8964" width="14.25" style="1" bestFit="1" customWidth="1"/>
    <col min="8965" max="8965" width="7" style="1" customWidth="1"/>
    <col min="8966" max="9216" width="8.75" style="1"/>
    <col min="9217" max="9217" width="11.25" style="1" customWidth="1"/>
    <col min="9218" max="9218" width="3.25" style="1" customWidth="1"/>
    <col min="9219" max="9219" width="80.25" style="1" customWidth="1"/>
    <col min="9220" max="9220" width="14.25" style="1" bestFit="1" customWidth="1"/>
    <col min="9221" max="9221" width="7" style="1" customWidth="1"/>
    <col min="9222" max="9472" width="8.75" style="1"/>
    <col min="9473" max="9473" width="11.25" style="1" customWidth="1"/>
    <col min="9474" max="9474" width="3.25" style="1" customWidth="1"/>
    <col min="9475" max="9475" width="80.25" style="1" customWidth="1"/>
    <col min="9476" max="9476" width="14.25" style="1" bestFit="1" customWidth="1"/>
    <col min="9477" max="9477" width="7" style="1" customWidth="1"/>
    <col min="9478" max="9728" width="8.75" style="1"/>
    <col min="9729" max="9729" width="11.25" style="1" customWidth="1"/>
    <col min="9730" max="9730" width="3.25" style="1" customWidth="1"/>
    <col min="9731" max="9731" width="80.25" style="1" customWidth="1"/>
    <col min="9732" max="9732" width="14.25" style="1" bestFit="1" customWidth="1"/>
    <col min="9733" max="9733" width="7" style="1" customWidth="1"/>
    <col min="9734" max="9984" width="8.75" style="1"/>
    <col min="9985" max="9985" width="11.25" style="1" customWidth="1"/>
    <col min="9986" max="9986" width="3.25" style="1" customWidth="1"/>
    <col min="9987" max="9987" width="80.25" style="1" customWidth="1"/>
    <col min="9988" max="9988" width="14.25" style="1" bestFit="1" customWidth="1"/>
    <col min="9989" max="9989" width="7" style="1" customWidth="1"/>
    <col min="9990" max="10240" width="8.75" style="1"/>
    <col min="10241" max="10241" width="11.25" style="1" customWidth="1"/>
    <col min="10242" max="10242" width="3.25" style="1" customWidth="1"/>
    <col min="10243" max="10243" width="80.25" style="1" customWidth="1"/>
    <col min="10244" max="10244" width="14.25" style="1" bestFit="1" customWidth="1"/>
    <col min="10245" max="10245" width="7" style="1" customWidth="1"/>
    <col min="10246" max="10496" width="8.75" style="1"/>
    <col min="10497" max="10497" width="11.25" style="1" customWidth="1"/>
    <col min="10498" max="10498" width="3.25" style="1" customWidth="1"/>
    <col min="10499" max="10499" width="80.25" style="1" customWidth="1"/>
    <col min="10500" max="10500" width="14.25" style="1" bestFit="1" customWidth="1"/>
    <col min="10501" max="10501" width="7" style="1" customWidth="1"/>
    <col min="10502" max="10752" width="8.75" style="1"/>
    <col min="10753" max="10753" width="11.25" style="1" customWidth="1"/>
    <col min="10754" max="10754" width="3.25" style="1" customWidth="1"/>
    <col min="10755" max="10755" width="80.25" style="1" customWidth="1"/>
    <col min="10756" max="10756" width="14.25" style="1" bestFit="1" customWidth="1"/>
    <col min="10757" max="10757" width="7" style="1" customWidth="1"/>
    <col min="10758" max="11008" width="8.75" style="1"/>
    <col min="11009" max="11009" width="11.25" style="1" customWidth="1"/>
    <col min="11010" max="11010" width="3.25" style="1" customWidth="1"/>
    <col min="11011" max="11011" width="80.25" style="1" customWidth="1"/>
    <col min="11012" max="11012" width="14.25" style="1" bestFit="1" customWidth="1"/>
    <col min="11013" max="11013" width="7" style="1" customWidth="1"/>
    <col min="11014" max="11264" width="8.75" style="1"/>
    <col min="11265" max="11265" width="11.25" style="1" customWidth="1"/>
    <col min="11266" max="11266" width="3.25" style="1" customWidth="1"/>
    <col min="11267" max="11267" width="80.25" style="1" customWidth="1"/>
    <col min="11268" max="11268" width="14.25" style="1" bestFit="1" customWidth="1"/>
    <col min="11269" max="11269" width="7" style="1" customWidth="1"/>
    <col min="11270" max="11520" width="8.75" style="1"/>
    <col min="11521" max="11521" width="11.25" style="1" customWidth="1"/>
    <col min="11522" max="11522" width="3.25" style="1" customWidth="1"/>
    <col min="11523" max="11523" width="80.25" style="1" customWidth="1"/>
    <col min="11524" max="11524" width="14.25" style="1" bestFit="1" customWidth="1"/>
    <col min="11525" max="11525" width="7" style="1" customWidth="1"/>
    <col min="11526" max="11776" width="8.75" style="1"/>
    <col min="11777" max="11777" width="11.25" style="1" customWidth="1"/>
    <col min="11778" max="11778" width="3.25" style="1" customWidth="1"/>
    <col min="11779" max="11779" width="80.25" style="1" customWidth="1"/>
    <col min="11780" max="11780" width="14.25" style="1" bestFit="1" customWidth="1"/>
    <col min="11781" max="11781" width="7" style="1" customWidth="1"/>
    <col min="11782" max="12032" width="8.75" style="1"/>
    <col min="12033" max="12033" width="11.25" style="1" customWidth="1"/>
    <col min="12034" max="12034" width="3.25" style="1" customWidth="1"/>
    <col min="12035" max="12035" width="80.25" style="1" customWidth="1"/>
    <col min="12036" max="12036" width="14.25" style="1" bestFit="1" customWidth="1"/>
    <col min="12037" max="12037" width="7" style="1" customWidth="1"/>
    <col min="12038" max="12288" width="8.75" style="1"/>
    <col min="12289" max="12289" width="11.25" style="1" customWidth="1"/>
    <col min="12290" max="12290" width="3.25" style="1" customWidth="1"/>
    <col min="12291" max="12291" width="80.25" style="1" customWidth="1"/>
    <col min="12292" max="12292" width="14.25" style="1" bestFit="1" customWidth="1"/>
    <col min="12293" max="12293" width="7" style="1" customWidth="1"/>
    <col min="12294" max="12544" width="8.75" style="1"/>
    <col min="12545" max="12545" width="11.25" style="1" customWidth="1"/>
    <col min="12546" max="12546" width="3.25" style="1" customWidth="1"/>
    <col min="12547" max="12547" width="80.25" style="1" customWidth="1"/>
    <col min="12548" max="12548" width="14.25" style="1" bestFit="1" customWidth="1"/>
    <col min="12549" max="12549" width="7" style="1" customWidth="1"/>
    <col min="12550" max="12800" width="8.75" style="1"/>
    <col min="12801" max="12801" width="11.25" style="1" customWidth="1"/>
    <col min="12802" max="12802" width="3.25" style="1" customWidth="1"/>
    <col min="12803" max="12803" width="80.25" style="1" customWidth="1"/>
    <col min="12804" max="12804" width="14.25" style="1" bestFit="1" customWidth="1"/>
    <col min="12805" max="12805" width="7" style="1" customWidth="1"/>
    <col min="12806" max="13056" width="8.75" style="1"/>
    <col min="13057" max="13057" width="11.25" style="1" customWidth="1"/>
    <col min="13058" max="13058" width="3.25" style="1" customWidth="1"/>
    <col min="13059" max="13059" width="80.25" style="1" customWidth="1"/>
    <col min="13060" max="13060" width="14.25" style="1" bestFit="1" customWidth="1"/>
    <col min="13061" max="13061" width="7" style="1" customWidth="1"/>
    <col min="13062" max="13312" width="8.75" style="1"/>
    <col min="13313" max="13313" width="11.25" style="1" customWidth="1"/>
    <col min="13314" max="13314" width="3.25" style="1" customWidth="1"/>
    <col min="13315" max="13315" width="80.25" style="1" customWidth="1"/>
    <col min="13316" max="13316" width="14.25" style="1" bestFit="1" customWidth="1"/>
    <col min="13317" max="13317" width="7" style="1" customWidth="1"/>
    <col min="13318" max="13568" width="8.75" style="1"/>
    <col min="13569" max="13569" width="11.25" style="1" customWidth="1"/>
    <col min="13570" max="13570" width="3.25" style="1" customWidth="1"/>
    <col min="13571" max="13571" width="80.25" style="1" customWidth="1"/>
    <col min="13572" max="13572" width="14.25" style="1" bestFit="1" customWidth="1"/>
    <col min="13573" max="13573" width="7" style="1" customWidth="1"/>
    <col min="13574" max="13824" width="8.75" style="1"/>
    <col min="13825" max="13825" width="11.25" style="1" customWidth="1"/>
    <col min="13826" max="13826" width="3.25" style="1" customWidth="1"/>
    <col min="13827" max="13827" width="80.25" style="1" customWidth="1"/>
    <col min="13828" max="13828" width="14.25" style="1" bestFit="1" customWidth="1"/>
    <col min="13829" max="13829" width="7" style="1" customWidth="1"/>
    <col min="13830" max="14080" width="8.75" style="1"/>
    <col min="14081" max="14081" width="11.25" style="1" customWidth="1"/>
    <col min="14082" max="14082" width="3.25" style="1" customWidth="1"/>
    <col min="14083" max="14083" width="80.25" style="1" customWidth="1"/>
    <col min="14084" max="14084" width="14.25" style="1" bestFit="1" customWidth="1"/>
    <col min="14085" max="14085" width="7" style="1" customWidth="1"/>
    <col min="14086" max="14336" width="8.75" style="1"/>
    <col min="14337" max="14337" width="11.25" style="1" customWidth="1"/>
    <col min="14338" max="14338" width="3.25" style="1" customWidth="1"/>
    <col min="14339" max="14339" width="80.25" style="1" customWidth="1"/>
    <col min="14340" max="14340" width="14.25" style="1" bestFit="1" customWidth="1"/>
    <col min="14341" max="14341" width="7" style="1" customWidth="1"/>
    <col min="14342" max="14592" width="8.75" style="1"/>
    <col min="14593" max="14593" width="11.25" style="1" customWidth="1"/>
    <col min="14594" max="14594" width="3.25" style="1" customWidth="1"/>
    <col min="14595" max="14595" width="80.25" style="1" customWidth="1"/>
    <col min="14596" max="14596" width="14.25" style="1" bestFit="1" customWidth="1"/>
    <col min="14597" max="14597" width="7" style="1" customWidth="1"/>
    <col min="14598" max="14848" width="8.75" style="1"/>
    <col min="14849" max="14849" width="11.25" style="1" customWidth="1"/>
    <col min="14850" max="14850" width="3.25" style="1" customWidth="1"/>
    <col min="14851" max="14851" width="80.25" style="1" customWidth="1"/>
    <col min="14852" max="14852" width="14.25" style="1" bestFit="1" customWidth="1"/>
    <col min="14853" max="14853" width="7" style="1" customWidth="1"/>
    <col min="14854" max="15104" width="8.75" style="1"/>
    <col min="15105" max="15105" width="11.25" style="1" customWidth="1"/>
    <col min="15106" max="15106" width="3.25" style="1" customWidth="1"/>
    <col min="15107" max="15107" width="80.25" style="1" customWidth="1"/>
    <col min="15108" max="15108" width="14.25" style="1" bestFit="1" customWidth="1"/>
    <col min="15109" max="15109" width="7" style="1" customWidth="1"/>
    <col min="15110" max="15360" width="8.75" style="1"/>
    <col min="15361" max="15361" width="11.25" style="1" customWidth="1"/>
    <col min="15362" max="15362" width="3.25" style="1" customWidth="1"/>
    <col min="15363" max="15363" width="80.25" style="1" customWidth="1"/>
    <col min="15364" max="15364" width="14.25" style="1" bestFit="1" customWidth="1"/>
    <col min="15365" max="15365" width="7" style="1" customWidth="1"/>
    <col min="15366" max="15616" width="8.75" style="1"/>
    <col min="15617" max="15617" width="11.25" style="1" customWidth="1"/>
    <col min="15618" max="15618" width="3.25" style="1" customWidth="1"/>
    <col min="15619" max="15619" width="80.25" style="1" customWidth="1"/>
    <col min="15620" max="15620" width="14.25" style="1" bestFit="1" customWidth="1"/>
    <col min="15621" max="15621" width="7" style="1" customWidth="1"/>
    <col min="15622" max="15872" width="8.75" style="1"/>
    <col min="15873" max="15873" width="11.25" style="1" customWidth="1"/>
    <col min="15874" max="15874" width="3.25" style="1" customWidth="1"/>
    <col min="15875" max="15875" width="80.25" style="1" customWidth="1"/>
    <col min="15876" max="15876" width="14.25" style="1" bestFit="1" customWidth="1"/>
    <col min="15877" max="15877" width="7" style="1" customWidth="1"/>
    <col min="15878" max="16128" width="8.75" style="1"/>
    <col min="16129" max="16129" width="11.25" style="1" customWidth="1"/>
    <col min="16130" max="16130" width="3.25" style="1" customWidth="1"/>
    <col min="16131" max="16131" width="80.25" style="1" customWidth="1"/>
    <col min="16132" max="16132" width="14.25" style="1" bestFit="1" customWidth="1"/>
    <col min="16133" max="16133" width="7" style="1" customWidth="1"/>
    <col min="16134" max="16384" width="8.75" style="1"/>
  </cols>
  <sheetData>
    <row r="1" spans="1:19" ht="27.75" x14ac:dyDescent="0.55000000000000004">
      <c r="A1" s="140" t="s">
        <v>13</v>
      </c>
      <c r="B1" s="140"/>
      <c r="C1" s="140"/>
      <c r="D1" s="19"/>
    </row>
    <row r="2" spans="1:19" s="20" customFormat="1" x14ac:dyDescent="0.55000000000000004">
      <c r="A2" s="141"/>
      <c r="B2" s="141"/>
      <c r="C2" s="141"/>
      <c r="D2" s="141"/>
      <c r="N2" s="21"/>
    </row>
    <row r="3" spans="1:19" s="20" customFormat="1" x14ac:dyDescent="0.55000000000000004">
      <c r="A3" s="142" t="s">
        <v>9</v>
      </c>
      <c r="B3" s="143"/>
      <c r="C3" s="143"/>
      <c r="D3" s="144"/>
      <c r="N3" s="21"/>
    </row>
    <row r="4" spans="1:19" x14ac:dyDescent="0.55000000000000004">
      <c r="A4" s="145" t="s">
        <v>0</v>
      </c>
      <c r="B4" s="146"/>
      <c r="C4" s="147"/>
      <c r="D4" s="151" t="s">
        <v>48</v>
      </c>
      <c r="E4" s="55" t="s">
        <v>42</v>
      </c>
      <c r="F4" s="153" t="s">
        <v>44</v>
      </c>
      <c r="G4" s="136" t="s">
        <v>45</v>
      </c>
      <c r="H4" s="136" t="s">
        <v>46</v>
      </c>
      <c r="I4" s="136" t="s">
        <v>47</v>
      </c>
    </row>
    <row r="5" spans="1:19" ht="46.15" customHeight="1" x14ac:dyDescent="0.55000000000000004">
      <c r="A5" s="148"/>
      <c r="B5" s="149"/>
      <c r="C5" s="150"/>
      <c r="D5" s="152"/>
      <c r="E5" s="56" t="s">
        <v>43</v>
      </c>
      <c r="F5" s="153"/>
      <c r="G5" s="136"/>
      <c r="H5" s="136"/>
      <c r="I5" s="136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x14ac:dyDescent="0.55000000000000004">
      <c r="A6" s="137" t="s">
        <v>10</v>
      </c>
      <c r="B6" s="138"/>
      <c r="C6" s="139"/>
      <c r="D6" s="22">
        <f>+D7</f>
        <v>77139400</v>
      </c>
      <c r="E6" s="57"/>
      <c r="F6" s="57"/>
      <c r="G6" s="57"/>
      <c r="H6" s="57"/>
      <c r="I6" s="57"/>
    </row>
    <row r="7" spans="1:19" x14ac:dyDescent="0.55000000000000004">
      <c r="A7" s="2" t="s">
        <v>1</v>
      </c>
      <c r="B7" s="3"/>
      <c r="C7" s="4"/>
      <c r="D7" s="23">
        <f>+D8+D13</f>
        <v>77139400</v>
      </c>
      <c r="E7" s="57"/>
      <c r="F7" s="57"/>
      <c r="G7" s="57"/>
      <c r="H7" s="57"/>
      <c r="I7" s="57"/>
    </row>
    <row r="8" spans="1:19" x14ac:dyDescent="0.55000000000000004">
      <c r="A8" s="5" t="s">
        <v>2</v>
      </c>
      <c r="B8" s="6"/>
      <c r="C8" s="7"/>
      <c r="D8" s="24">
        <f>+D9</f>
        <v>1766600</v>
      </c>
      <c r="E8" s="57"/>
      <c r="F8" s="57"/>
      <c r="G8" s="57"/>
      <c r="H8" s="57"/>
      <c r="I8" s="57"/>
    </row>
    <row r="9" spans="1:19" x14ac:dyDescent="0.55000000000000004">
      <c r="A9" s="8" t="s">
        <v>3</v>
      </c>
      <c r="B9" s="9"/>
      <c r="C9" s="10"/>
      <c r="D9" s="25">
        <f>+D10</f>
        <v>1766600</v>
      </c>
      <c r="E9" s="57"/>
      <c r="F9" s="57"/>
      <c r="G9" s="57"/>
      <c r="H9" s="57"/>
      <c r="I9" s="57"/>
    </row>
    <row r="10" spans="1:19" x14ac:dyDescent="0.55000000000000004">
      <c r="A10" s="11" t="s">
        <v>4</v>
      </c>
      <c r="B10" s="12"/>
      <c r="C10" s="13"/>
      <c r="D10" s="26">
        <f>SUM(D11:D12)</f>
        <v>1766600</v>
      </c>
      <c r="E10" s="57"/>
      <c r="F10" s="57"/>
      <c r="G10" s="57"/>
      <c r="H10" s="57"/>
      <c r="I10" s="57"/>
    </row>
    <row r="11" spans="1:19" x14ac:dyDescent="0.55000000000000004">
      <c r="A11" s="14"/>
      <c r="B11" s="15" t="s">
        <v>5</v>
      </c>
      <c r="C11" s="16" t="s">
        <v>6</v>
      </c>
      <c r="D11" s="27">
        <v>1390000</v>
      </c>
      <c r="E11" s="57"/>
      <c r="F11" s="57"/>
      <c r="G11" s="57"/>
      <c r="H11" s="57"/>
      <c r="I11" s="57"/>
    </row>
    <row r="12" spans="1:19" ht="72" x14ac:dyDescent="0.55000000000000004">
      <c r="A12" s="14"/>
      <c r="B12" s="17" t="s">
        <v>7</v>
      </c>
      <c r="C12" s="18" t="s">
        <v>8</v>
      </c>
      <c r="D12" s="27">
        <v>376600</v>
      </c>
      <c r="E12" s="57"/>
      <c r="F12" s="57"/>
      <c r="G12" s="57"/>
      <c r="H12" s="57"/>
      <c r="I12" s="57"/>
    </row>
    <row r="13" spans="1:19" x14ac:dyDescent="0.55000000000000004">
      <c r="A13" s="5" t="s">
        <v>11</v>
      </c>
      <c r="B13" s="6"/>
      <c r="C13" s="7"/>
      <c r="D13" s="24">
        <f>+D14</f>
        <v>75372800</v>
      </c>
      <c r="E13" s="57"/>
      <c r="F13" s="57"/>
      <c r="G13" s="57"/>
      <c r="H13" s="57"/>
      <c r="I13" s="57"/>
    </row>
    <row r="14" spans="1:19" x14ac:dyDescent="0.55000000000000004">
      <c r="A14" s="8" t="s">
        <v>12</v>
      </c>
      <c r="B14" s="9"/>
      <c r="C14" s="10"/>
      <c r="D14" s="25">
        <f>+D17</f>
        <v>75372800</v>
      </c>
      <c r="E14" s="57"/>
      <c r="F14" s="57"/>
      <c r="G14" s="57"/>
      <c r="H14" s="57"/>
      <c r="I14" s="57"/>
    </row>
    <row r="15" spans="1:19" x14ac:dyDescent="0.55000000000000004">
      <c r="A15" s="11" t="s">
        <v>14</v>
      </c>
      <c r="B15" s="12"/>
      <c r="C15" s="13"/>
      <c r="D15" s="26"/>
      <c r="E15" s="57"/>
      <c r="F15" s="57"/>
      <c r="G15" s="57"/>
      <c r="H15" s="57"/>
      <c r="I15" s="57"/>
    </row>
    <row r="16" spans="1:19" x14ac:dyDescent="0.55000000000000004">
      <c r="A16" s="28"/>
      <c r="B16" s="15" t="s">
        <v>15</v>
      </c>
      <c r="C16" s="29"/>
      <c r="D16" s="39">
        <v>536644400</v>
      </c>
      <c r="E16" s="57"/>
      <c r="F16" s="57"/>
      <c r="G16" s="57"/>
      <c r="H16" s="57"/>
      <c r="I16" s="57"/>
    </row>
    <row r="17" spans="1:9" x14ac:dyDescent="0.55000000000000004">
      <c r="A17" s="11" t="s">
        <v>16</v>
      </c>
      <c r="B17" s="12"/>
      <c r="C17" s="13"/>
      <c r="D17" s="26">
        <f>SUM(D18:D24)</f>
        <v>75372800</v>
      </c>
      <c r="E17" s="57"/>
      <c r="F17" s="57"/>
      <c r="G17" s="57"/>
      <c r="H17" s="57"/>
      <c r="I17" s="57"/>
    </row>
    <row r="18" spans="1:9" x14ac:dyDescent="0.55000000000000004">
      <c r="A18" s="28"/>
      <c r="B18" s="15" t="s">
        <v>17</v>
      </c>
      <c r="C18" s="29"/>
      <c r="D18" s="27">
        <v>22632000</v>
      </c>
      <c r="E18" s="58"/>
      <c r="F18" s="58"/>
      <c r="G18" s="57"/>
      <c r="H18" s="57"/>
      <c r="I18" s="57"/>
    </row>
    <row r="19" spans="1:9" x14ac:dyDescent="0.55000000000000004">
      <c r="A19" s="28"/>
      <c r="B19" s="15" t="s">
        <v>18</v>
      </c>
      <c r="C19" s="30"/>
      <c r="D19" s="27">
        <v>7481000</v>
      </c>
      <c r="E19" s="58"/>
      <c r="F19" s="58"/>
      <c r="G19" s="57"/>
      <c r="H19" s="57"/>
      <c r="I19" s="57"/>
    </row>
    <row r="20" spans="1:9" x14ac:dyDescent="0.55000000000000004">
      <c r="A20" s="28"/>
      <c r="B20" s="15" t="s">
        <v>19</v>
      </c>
      <c r="C20" s="30"/>
      <c r="D20" s="27">
        <v>5484500</v>
      </c>
      <c r="E20" s="58"/>
      <c r="F20" s="58"/>
      <c r="G20" s="57"/>
      <c r="H20" s="57"/>
      <c r="I20" s="57"/>
    </row>
    <row r="21" spans="1:9" x14ac:dyDescent="0.55000000000000004">
      <c r="A21" s="28"/>
      <c r="B21" s="31" t="s">
        <v>20</v>
      </c>
      <c r="C21" s="30"/>
      <c r="D21" s="27">
        <v>30100000</v>
      </c>
      <c r="E21" s="58"/>
      <c r="F21" s="58"/>
      <c r="G21" s="57"/>
      <c r="H21" s="57"/>
      <c r="I21" s="57"/>
    </row>
    <row r="22" spans="1:9" x14ac:dyDescent="0.55000000000000004">
      <c r="A22" s="28"/>
      <c r="B22" s="31" t="s">
        <v>21</v>
      </c>
      <c r="C22" s="30"/>
      <c r="D22" s="27">
        <v>2668500</v>
      </c>
      <c r="E22" s="58"/>
      <c r="F22" s="58"/>
      <c r="G22" s="57"/>
      <c r="H22" s="57"/>
      <c r="I22" s="57"/>
    </row>
    <row r="23" spans="1:9" x14ac:dyDescent="0.55000000000000004">
      <c r="A23" s="28"/>
      <c r="B23" s="15" t="s">
        <v>22</v>
      </c>
      <c r="C23" s="30"/>
      <c r="D23" s="27">
        <v>2881800</v>
      </c>
      <c r="E23" s="58"/>
      <c r="F23" s="58"/>
      <c r="G23" s="57"/>
      <c r="H23" s="57"/>
      <c r="I23" s="57"/>
    </row>
    <row r="24" spans="1:9" x14ac:dyDescent="0.55000000000000004">
      <c r="A24" s="32"/>
      <c r="B24" s="33" t="s">
        <v>23</v>
      </c>
      <c r="C24" s="34"/>
      <c r="D24" s="35">
        <v>4125000</v>
      </c>
      <c r="E24" s="58"/>
      <c r="F24" s="58"/>
      <c r="G24" s="57"/>
      <c r="H24" s="57"/>
      <c r="I24" s="57"/>
    </row>
    <row r="25" spans="1:9" x14ac:dyDescent="0.55000000000000004">
      <c r="A25" s="5" t="s">
        <v>24</v>
      </c>
      <c r="B25" s="6"/>
      <c r="C25" s="7"/>
      <c r="D25" s="24">
        <f>+D26</f>
        <v>87000</v>
      </c>
      <c r="E25" s="58"/>
      <c r="F25" s="58"/>
      <c r="G25" s="57"/>
      <c r="H25" s="57"/>
      <c r="I25" s="57"/>
    </row>
    <row r="26" spans="1:9" x14ac:dyDescent="0.55000000000000004">
      <c r="A26" s="8" t="s">
        <v>25</v>
      </c>
      <c r="B26" s="9"/>
      <c r="C26" s="10"/>
      <c r="D26" s="25">
        <f>+D29</f>
        <v>87000</v>
      </c>
      <c r="E26" s="57"/>
      <c r="F26" s="57"/>
      <c r="G26" s="57"/>
      <c r="H26" s="57"/>
      <c r="I26" s="57"/>
    </row>
    <row r="27" spans="1:9" x14ac:dyDescent="0.55000000000000004">
      <c r="A27" s="11" t="s">
        <v>26</v>
      </c>
      <c r="B27" s="12"/>
      <c r="C27" s="13"/>
      <c r="D27" s="26"/>
      <c r="E27" s="57"/>
      <c r="F27" s="57"/>
      <c r="G27" s="57"/>
      <c r="H27" s="57"/>
      <c r="I27" s="57"/>
    </row>
    <row r="28" spans="1:9" x14ac:dyDescent="0.55000000000000004">
      <c r="A28" s="28"/>
      <c r="B28" s="41" t="s">
        <v>27</v>
      </c>
      <c r="C28" s="47"/>
      <c r="D28" s="53">
        <f>D29</f>
        <v>87000</v>
      </c>
      <c r="E28" s="57"/>
      <c r="F28" s="57"/>
      <c r="G28" s="57"/>
      <c r="H28" s="57"/>
      <c r="I28" s="57"/>
    </row>
    <row r="29" spans="1:9" x14ac:dyDescent="0.55000000000000004">
      <c r="A29" s="42"/>
      <c r="B29" s="40" t="s">
        <v>28</v>
      </c>
      <c r="D29" s="48">
        <v>87000</v>
      </c>
      <c r="E29" s="57"/>
      <c r="F29" s="57"/>
      <c r="G29" s="57"/>
      <c r="H29" s="57"/>
      <c r="I29" s="57"/>
    </row>
    <row r="30" spans="1:9" x14ac:dyDescent="0.55000000000000004">
      <c r="A30" s="42"/>
      <c r="B30" s="41" t="s">
        <v>29</v>
      </c>
      <c r="C30" s="47"/>
      <c r="D30" s="49">
        <f>SUM(D31:D36)</f>
        <v>970500</v>
      </c>
      <c r="E30" s="57"/>
      <c r="F30" s="57"/>
      <c r="G30" s="57"/>
      <c r="H30" s="57"/>
      <c r="I30" s="57"/>
    </row>
    <row r="31" spans="1:9" x14ac:dyDescent="0.55000000000000004">
      <c r="A31" s="40"/>
      <c r="B31" s="40" t="s">
        <v>30</v>
      </c>
      <c r="C31" s="40"/>
      <c r="D31" s="50">
        <v>50000</v>
      </c>
      <c r="E31" s="57"/>
      <c r="F31" s="57"/>
      <c r="G31" s="57"/>
      <c r="H31" s="57"/>
      <c r="I31" s="57"/>
    </row>
    <row r="32" spans="1:9" x14ac:dyDescent="0.55000000000000004">
      <c r="A32" s="43"/>
      <c r="B32" s="44" t="s">
        <v>31</v>
      </c>
      <c r="C32" s="44"/>
      <c r="D32" s="48">
        <v>10000</v>
      </c>
      <c r="E32" s="57"/>
      <c r="F32" s="57"/>
      <c r="G32" s="57"/>
      <c r="H32" s="57"/>
      <c r="I32" s="57"/>
    </row>
    <row r="33" spans="1:9" x14ac:dyDescent="0.55000000000000004">
      <c r="A33" s="43"/>
      <c r="B33" s="44" t="s">
        <v>32</v>
      </c>
      <c r="C33" s="44"/>
      <c r="D33" s="48">
        <v>175500</v>
      </c>
      <c r="E33" s="57"/>
      <c r="F33" s="57"/>
      <c r="G33" s="57"/>
      <c r="H33" s="57"/>
      <c r="I33" s="57"/>
    </row>
    <row r="34" spans="1:9" x14ac:dyDescent="0.55000000000000004">
      <c r="A34" s="44"/>
      <c r="B34" s="44" t="s">
        <v>33</v>
      </c>
      <c r="C34" s="44"/>
      <c r="D34" s="48">
        <v>135000</v>
      </c>
      <c r="E34" s="57"/>
      <c r="F34" s="57"/>
      <c r="G34" s="57"/>
      <c r="H34" s="57"/>
      <c r="I34" s="57"/>
    </row>
    <row r="35" spans="1:9" x14ac:dyDescent="0.55000000000000004">
      <c r="A35" s="45"/>
      <c r="B35" s="45" t="s">
        <v>35</v>
      </c>
      <c r="C35" s="43"/>
      <c r="D35" s="48">
        <v>100000</v>
      </c>
      <c r="E35" s="57"/>
      <c r="F35" s="57"/>
      <c r="G35" s="57"/>
      <c r="H35" s="57"/>
      <c r="I35" s="57"/>
    </row>
    <row r="36" spans="1:9" x14ac:dyDescent="0.55000000000000004">
      <c r="A36" s="45"/>
      <c r="B36" s="45" t="s">
        <v>34</v>
      </c>
      <c r="C36" s="43"/>
      <c r="D36" s="48">
        <v>500000</v>
      </c>
      <c r="E36" s="57"/>
      <c r="F36" s="57"/>
      <c r="G36" s="57"/>
      <c r="H36" s="57"/>
      <c r="I36" s="57"/>
    </row>
    <row r="37" spans="1:9" x14ac:dyDescent="0.55000000000000004">
      <c r="A37" s="45"/>
      <c r="B37" s="46" t="s">
        <v>41</v>
      </c>
      <c r="C37" s="43"/>
      <c r="D37" s="51">
        <f>SUM(D38:D42)</f>
        <v>648000</v>
      </c>
      <c r="E37" s="57"/>
      <c r="F37" s="57"/>
      <c r="G37" s="57"/>
      <c r="H37" s="57"/>
      <c r="I37" s="57"/>
    </row>
    <row r="38" spans="1:9" x14ac:dyDescent="0.55000000000000004">
      <c r="A38" s="45"/>
      <c r="B38" s="45" t="s">
        <v>36</v>
      </c>
      <c r="C38" s="43"/>
      <c r="D38" s="48">
        <v>393000</v>
      </c>
      <c r="E38" s="57"/>
      <c r="F38" s="57"/>
      <c r="G38" s="57"/>
      <c r="H38" s="57"/>
      <c r="I38" s="57"/>
    </row>
    <row r="39" spans="1:9" x14ac:dyDescent="0.55000000000000004">
      <c r="A39" s="45"/>
      <c r="B39" s="45" t="s">
        <v>37</v>
      </c>
      <c r="C39" s="43"/>
      <c r="D39" s="48">
        <v>98000</v>
      </c>
      <c r="E39" s="57"/>
      <c r="F39" s="57"/>
      <c r="G39" s="57"/>
      <c r="H39" s="57"/>
      <c r="I39" s="57"/>
    </row>
    <row r="40" spans="1:9" x14ac:dyDescent="0.55000000000000004">
      <c r="A40" s="45"/>
      <c r="B40" s="45" t="s">
        <v>38</v>
      </c>
      <c r="C40" s="43"/>
      <c r="D40" s="48">
        <v>92000</v>
      </c>
      <c r="E40" s="57"/>
      <c r="F40" s="57"/>
      <c r="G40" s="57"/>
      <c r="H40" s="57"/>
      <c r="I40" s="57"/>
    </row>
    <row r="41" spans="1:9" x14ac:dyDescent="0.55000000000000004">
      <c r="A41" s="45"/>
      <c r="B41" s="45" t="s">
        <v>39</v>
      </c>
      <c r="C41" s="43"/>
      <c r="D41" s="48">
        <v>20000</v>
      </c>
      <c r="E41" s="57"/>
      <c r="F41" s="57"/>
      <c r="G41" s="57"/>
      <c r="H41" s="57"/>
      <c r="I41" s="57"/>
    </row>
    <row r="42" spans="1:9" x14ac:dyDescent="0.55000000000000004">
      <c r="A42" s="45"/>
      <c r="B42" s="45" t="s">
        <v>40</v>
      </c>
      <c r="C42" s="43"/>
      <c r="D42" s="52">
        <v>45000</v>
      </c>
      <c r="E42" s="57"/>
      <c r="F42" s="57"/>
      <c r="G42" s="57"/>
      <c r="H42" s="57"/>
      <c r="I42" s="57"/>
    </row>
    <row r="43" spans="1:9" x14ac:dyDescent="0.55000000000000004">
      <c r="A43" s="40"/>
      <c r="B43" s="40"/>
      <c r="C43" s="40"/>
    </row>
    <row r="44" spans="1:9" x14ac:dyDescent="0.55000000000000004">
      <c r="A44" s="40"/>
      <c r="B44" s="40"/>
      <c r="C44" s="40"/>
    </row>
    <row r="45" spans="1:9" x14ac:dyDescent="0.55000000000000004">
      <c r="A45" s="40"/>
      <c r="B45" s="40"/>
      <c r="C45" s="40"/>
    </row>
    <row r="46" spans="1:9" x14ac:dyDescent="0.55000000000000004">
      <c r="A46" s="40"/>
      <c r="B46" s="40"/>
      <c r="C46" s="40"/>
    </row>
    <row r="47" spans="1:9" x14ac:dyDescent="0.55000000000000004">
      <c r="A47" s="40"/>
      <c r="B47" s="40"/>
      <c r="C47" s="40"/>
    </row>
    <row r="48" spans="1:9" x14ac:dyDescent="0.55000000000000004">
      <c r="A48" s="40"/>
      <c r="B48" s="40"/>
      <c r="C48" s="40"/>
    </row>
  </sheetData>
  <mergeCells count="10">
    <mergeCell ref="G4:G5"/>
    <mergeCell ref="H4:H5"/>
    <mergeCell ref="I4:I5"/>
    <mergeCell ref="A6:C6"/>
    <mergeCell ref="A1:C1"/>
    <mergeCell ref="A2:D2"/>
    <mergeCell ref="A3:D3"/>
    <mergeCell ref="A4:C5"/>
    <mergeCell ref="D4:D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2702-974D-440D-886F-C0F82E859D7E}">
  <sheetPr>
    <pageSetUpPr fitToPage="1"/>
  </sheetPr>
  <dimension ref="A1:S47"/>
  <sheetViews>
    <sheetView tabSelected="1" zoomScale="70" zoomScaleNormal="70" zoomScaleSheetLayoutView="70" workbookViewId="0">
      <selection activeCell="L4" sqref="L4"/>
    </sheetView>
  </sheetViews>
  <sheetFormatPr defaultRowHeight="24" x14ac:dyDescent="0.55000000000000004"/>
  <cols>
    <col min="1" max="1" width="11.125" style="36" customWidth="1"/>
    <col min="2" max="2" width="3.25" style="36" customWidth="1"/>
    <col min="3" max="3" width="87.25" style="36" customWidth="1"/>
    <col min="4" max="4" width="20.75" style="37" customWidth="1"/>
    <col min="5" max="5" width="18.5" style="1" customWidth="1"/>
    <col min="6" max="6" width="16.25" style="1" customWidth="1"/>
    <col min="7" max="7" width="12.375" style="1" customWidth="1"/>
    <col min="8" max="8" width="23.75" style="54" customWidth="1"/>
    <col min="9" max="9" width="24.375" style="54" customWidth="1"/>
    <col min="10" max="256" width="8.75" style="1"/>
    <col min="257" max="257" width="11.25" style="1" customWidth="1"/>
    <col min="258" max="258" width="3.25" style="1" customWidth="1"/>
    <col min="259" max="259" width="80.25" style="1" customWidth="1"/>
    <col min="260" max="260" width="14.25" style="1" bestFit="1" customWidth="1"/>
    <col min="261" max="261" width="7" style="1" customWidth="1"/>
    <col min="262" max="512" width="8.75" style="1"/>
    <col min="513" max="513" width="11.25" style="1" customWidth="1"/>
    <col min="514" max="514" width="3.25" style="1" customWidth="1"/>
    <col min="515" max="515" width="80.25" style="1" customWidth="1"/>
    <col min="516" max="516" width="14.25" style="1" bestFit="1" customWidth="1"/>
    <col min="517" max="517" width="7" style="1" customWidth="1"/>
    <col min="518" max="768" width="8.75" style="1"/>
    <col min="769" max="769" width="11.25" style="1" customWidth="1"/>
    <col min="770" max="770" width="3.25" style="1" customWidth="1"/>
    <col min="771" max="771" width="80.25" style="1" customWidth="1"/>
    <col min="772" max="772" width="14.25" style="1" bestFit="1" customWidth="1"/>
    <col min="773" max="773" width="7" style="1" customWidth="1"/>
    <col min="774" max="1024" width="8.75" style="1"/>
    <col min="1025" max="1025" width="11.25" style="1" customWidth="1"/>
    <col min="1026" max="1026" width="3.25" style="1" customWidth="1"/>
    <col min="1027" max="1027" width="80.25" style="1" customWidth="1"/>
    <col min="1028" max="1028" width="14.25" style="1" bestFit="1" customWidth="1"/>
    <col min="1029" max="1029" width="7" style="1" customWidth="1"/>
    <col min="1030" max="1280" width="8.75" style="1"/>
    <col min="1281" max="1281" width="11.25" style="1" customWidth="1"/>
    <col min="1282" max="1282" width="3.25" style="1" customWidth="1"/>
    <col min="1283" max="1283" width="80.25" style="1" customWidth="1"/>
    <col min="1284" max="1284" width="14.25" style="1" bestFit="1" customWidth="1"/>
    <col min="1285" max="1285" width="7" style="1" customWidth="1"/>
    <col min="1286" max="1536" width="8.75" style="1"/>
    <col min="1537" max="1537" width="11.25" style="1" customWidth="1"/>
    <col min="1538" max="1538" width="3.25" style="1" customWidth="1"/>
    <col min="1539" max="1539" width="80.25" style="1" customWidth="1"/>
    <col min="1540" max="1540" width="14.25" style="1" bestFit="1" customWidth="1"/>
    <col min="1541" max="1541" width="7" style="1" customWidth="1"/>
    <col min="1542" max="1792" width="8.75" style="1"/>
    <col min="1793" max="1793" width="11.25" style="1" customWidth="1"/>
    <col min="1794" max="1794" width="3.25" style="1" customWidth="1"/>
    <col min="1795" max="1795" width="80.25" style="1" customWidth="1"/>
    <col min="1796" max="1796" width="14.25" style="1" bestFit="1" customWidth="1"/>
    <col min="1797" max="1797" width="7" style="1" customWidth="1"/>
    <col min="1798" max="2048" width="8.75" style="1"/>
    <col min="2049" max="2049" width="11.25" style="1" customWidth="1"/>
    <col min="2050" max="2050" width="3.25" style="1" customWidth="1"/>
    <col min="2051" max="2051" width="80.25" style="1" customWidth="1"/>
    <col min="2052" max="2052" width="14.25" style="1" bestFit="1" customWidth="1"/>
    <col min="2053" max="2053" width="7" style="1" customWidth="1"/>
    <col min="2054" max="2304" width="8.75" style="1"/>
    <col min="2305" max="2305" width="11.25" style="1" customWidth="1"/>
    <col min="2306" max="2306" width="3.25" style="1" customWidth="1"/>
    <col min="2307" max="2307" width="80.25" style="1" customWidth="1"/>
    <col min="2308" max="2308" width="14.25" style="1" bestFit="1" customWidth="1"/>
    <col min="2309" max="2309" width="7" style="1" customWidth="1"/>
    <col min="2310" max="2560" width="8.75" style="1"/>
    <col min="2561" max="2561" width="11.25" style="1" customWidth="1"/>
    <col min="2562" max="2562" width="3.25" style="1" customWidth="1"/>
    <col min="2563" max="2563" width="80.25" style="1" customWidth="1"/>
    <col min="2564" max="2564" width="14.25" style="1" bestFit="1" customWidth="1"/>
    <col min="2565" max="2565" width="7" style="1" customWidth="1"/>
    <col min="2566" max="2816" width="8.75" style="1"/>
    <col min="2817" max="2817" width="11.25" style="1" customWidth="1"/>
    <col min="2818" max="2818" width="3.25" style="1" customWidth="1"/>
    <col min="2819" max="2819" width="80.25" style="1" customWidth="1"/>
    <col min="2820" max="2820" width="14.25" style="1" bestFit="1" customWidth="1"/>
    <col min="2821" max="2821" width="7" style="1" customWidth="1"/>
    <col min="2822" max="3072" width="8.75" style="1"/>
    <col min="3073" max="3073" width="11.25" style="1" customWidth="1"/>
    <col min="3074" max="3074" width="3.25" style="1" customWidth="1"/>
    <col min="3075" max="3075" width="80.25" style="1" customWidth="1"/>
    <col min="3076" max="3076" width="14.25" style="1" bestFit="1" customWidth="1"/>
    <col min="3077" max="3077" width="7" style="1" customWidth="1"/>
    <col min="3078" max="3328" width="8.75" style="1"/>
    <col min="3329" max="3329" width="11.25" style="1" customWidth="1"/>
    <col min="3330" max="3330" width="3.25" style="1" customWidth="1"/>
    <col min="3331" max="3331" width="80.25" style="1" customWidth="1"/>
    <col min="3332" max="3332" width="14.25" style="1" bestFit="1" customWidth="1"/>
    <col min="3333" max="3333" width="7" style="1" customWidth="1"/>
    <col min="3334" max="3584" width="8.75" style="1"/>
    <col min="3585" max="3585" width="11.25" style="1" customWidth="1"/>
    <col min="3586" max="3586" width="3.25" style="1" customWidth="1"/>
    <col min="3587" max="3587" width="80.25" style="1" customWidth="1"/>
    <col min="3588" max="3588" width="14.25" style="1" bestFit="1" customWidth="1"/>
    <col min="3589" max="3589" width="7" style="1" customWidth="1"/>
    <col min="3590" max="3840" width="8.75" style="1"/>
    <col min="3841" max="3841" width="11.25" style="1" customWidth="1"/>
    <col min="3842" max="3842" width="3.25" style="1" customWidth="1"/>
    <col min="3843" max="3843" width="80.25" style="1" customWidth="1"/>
    <col min="3844" max="3844" width="14.25" style="1" bestFit="1" customWidth="1"/>
    <col min="3845" max="3845" width="7" style="1" customWidth="1"/>
    <col min="3846" max="4096" width="8.75" style="1"/>
    <col min="4097" max="4097" width="11.25" style="1" customWidth="1"/>
    <col min="4098" max="4098" width="3.25" style="1" customWidth="1"/>
    <col min="4099" max="4099" width="80.25" style="1" customWidth="1"/>
    <col min="4100" max="4100" width="14.25" style="1" bestFit="1" customWidth="1"/>
    <col min="4101" max="4101" width="7" style="1" customWidth="1"/>
    <col min="4102" max="4352" width="8.75" style="1"/>
    <col min="4353" max="4353" width="11.25" style="1" customWidth="1"/>
    <col min="4354" max="4354" width="3.25" style="1" customWidth="1"/>
    <col min="4355" max="4355" width="80.25" style="1" customWidth="1"/>
    <col min="4356" max="4356" width="14.25" style="1" bestFit="1" customWidth="1"/>
    <col min="4357" max="4357" width="7" style="1" customWidth="1"/>
    <col min="4358" max="4608" width="8.75" style="1"/>
    <col min="4609" max="4609" width="11.25" style="1" customWidth="1"/>
    <col min="4610" max="4610" width="3.25" style="1" customWidth="1"/>
    <col min="4611" max="4611" width="80.25" style="1" customWidth="1"/>
    <col min="4612" max="4612" width="14.25" style="1" bestFit="1" customWidth="1"/>
    <col min="4613" max="4613" width="7" style="1" customWidth="1"/>
    <col min="4614" max="4864" width="8.75" style="1"/>
    <col min="4865" max="4865" width="11.25" style="1" customWidth="1"/>
    <col min="4866" max="4866" width="3.25" style="1" customWidth="1"/>
    <col min="4867" max="4867" width="80.25" style="1" customWidth="1"/>
    <col min="4868" max="4868" width="14.25" style="1" bestFit="1" customWidth="1"/>
    <col min="4869" max="4869" width="7" style="1" customWidth="1"/>
    <col min="4870" max="5120" width="8.75" style="1"/>
    <col min="5121" max="5121" width="11.25" style="1" customWidth="1"/>
    <col min="5122" max="5122" width="3.25" style="1" customWidth="1"/>
    <col min="5123" max="5123" width="80.25" style="1" customWidth="1"/>
    <col min="5124" max="5124" width="14.25" style="1" bestFit="1" customWidth="1"/>
    <col min="5125" max="5125" width="7" style="1" customWidth="1"/>
    <col min="5126" max="5376" width="8.75" style="1"/>
    <col min="5377" max="5377" width="11.25" style="1" customWidth="1"/>
    <col min="5378" max="5378" width="3.25" style="1" customWidth="1"/>
    <col min="5379" max="5379" width="80.25" style="1" customWidth="1"/>
    <col min="5380" max="5380" width="14.25" style="1" bestFit="1" customWidth="1"/>
    <col min="5381" max="5381" width="7" style="1" customWidth="1"/>
    <col min="5382" max="5632" width="8.75" style="1"/>
    <col min="5633" max="5633" width="11.25" style="1" customWidth="1"/>
    <col min="5634" max="5634" width="3.25" style="1" customWidth="1"/>
    <col min="5635" max="5635" width="80.25" style="1" customWidth="1"/>
    <col min="5636" max="5636" width="14.25" style="1" bestFit="1" customWidth="1"/>
    <col min="5637" max="5637" width="7" style="1" customWidth="1"/>
    <col min="5638" max="5888" width="8.75" style="1"/>
    <col min="5889" max="5889" width="11.25" style="1" customWidth="1"/>
    <col min="5890" max="5890" width="3.25" style="1" customWidth="1"/>
    <col min="5891" max="5891" width="80.25" style="1" customWidth="1"/>
    <col min="5892" max="5892" width="14.25" style="1" bestFit="1" customWidth="1"/>
    <col min="5893" max="5893" width="7" style="1" customWidth="1"/>
    <col min="5894" max="6144" width="8.75" style="1"/>
    <col min="6145" max="6145" width="11.25" style="1" customWidth="1"/>
    <col min="6146" max="6146" width="3.25" style="1" customWidth="1"/>
    <col min="6147" max="6147" width="80.25" style="1" customWidth="1"/>
    <col min="6148" max="6148" width="14.25" style="1" bestFit="1" customWidth="1"/>
    <col min="6149" max="6149" width="7" style="1" customWidth="1"/>
    <col min="6150" max="6400" width="8.75" style="1"/>
    <col min="6401" max="6401" width="11.25" style="1" customWidth="1"/>
    <col min="6402" max="6402" width="3.25" style="1" customWidth="1"/>
    <col min="6403" max="6403" width="80.25" style="1" customWidth="1"/>
    <col min="6404" max="6404" width="14.25" style="1" bestFit="1" customWidth="1"/>
    <col min="6405" max="6405" width="7" style="1" customWidth="1"/>
    <col min="6406" max="6656" width="8.75" style="1"/>
    <col min="6657" max="6657" width="11.25" style="1" customWidth="1"/>
    <col min="6658" max="6658" width="3.25" style="1" customWidth="1"/>
    <col min="6659" max="6659" width="80.25" style="1" customWidth="1"/>
    <col min="6660" max="6660" width="14.25" style="1" bestFit="1" customWidth="1"/>
    <col min="6661" max="6661" width="7" style="1" customWidth="1"/>
    <col min="6662" max="6912" width="8.75" style="1"/>
    <col min="6913" max="6913" width="11.25" style="1" customWidth="1"/>
    <col min="6914" max="6914" width="3.25" style="1" customWidth="1"/>
    <col min="6915" max="6915" width="80.25" style="1" customWidth="1"/>
    <col min="6916" max="6916" width="14.25" style="1" bestFit="1" customWidth="1"/>
    <col min="6917" max="6917" width="7" style="1" customWidth="1"/>
    <col min="6918" max="7168" width="8.75" style="1"/>
    <col min="7169" max="7169" width="11.25" style="1" customWidth="1"/>
    <col min="7170" max="7170" width="3.25" style="1" customWidth="1"/>
    <col min="7171" max="7171" width="80.25" style="1" customWidth="1"/>
    <col min="7172" max="7172" width="14.25" style="1" bestFit="1" customWidth="1"/>
    <col min="7173" max="7173" width="7" style="1" customWidth="1"/>
    <col min="7174" max="7424" width="8.75" style="1"/>
    <col min="7425" max="7425" width="11.25" style="1" customWidth="1"/>
    <col min="7426" max="7426" width="3.25" style="1" customWidth="1"/>
    <col min="7427" max="7427" width="80.25" style="1" customWidth="1"/>
    <col min="7428" max="7428" width="14.25" style="1" bestFit="1" customWidth="1"/>
    <col min="7429" max="7429" width="7" style="1" customWidth="1"/>
    <col min="7430" max="7680" width="8.75" style="1"/>
    <col min="7681" max="7681" width="11.25" style="1" customWidth="1"/>
    <col min="7682" max="7682" width="3.25" style="1" customWidth="1"/>
    <col min="7683" max="7683" width="80.25" style="1" customWidth="1"/>
    <col min="7684" max="7684" width="14.25" style="1" bestFit="1" customWidth="1"/>
    <col min="7685" max="7685" width="7" style="1" customWidth="1"/>
    <col min="7686" max="7936" width="8.75" style="1"/>
    <col min="7937" max="7937" width="11.25" style="1" customWidth="1"/>
    <col min="7938" max="7938" width="3.25" style="1" customWidth="1"/>
    <col min="7939" max="7939" width="80.25" style="1" customWidth="1"/>
    <col min="7940" max="7940" width="14.25" style="1" bestFit="1" customWidth="1"/>
    <col min="7941" max="7941" width="7" style="1" customWidth="1"/>
    <col min="7942" max="8192" width="8.75" style="1"/>
    <col min="8193" max="8193" width="11.25" style="1" customWidth="1"/>
    <col min="8194" max="8194" width="3.25" style="1" customWidth="1"/>
    <col min="8195" max="8195" width="80.25" style="1" customWidth="1"/>
    <col min="8196" max="8196" width="14.25" style="1" bestFit="1" customWidth="1"/>
    <col min="8197" max="8197" width="7" style="1" customWidth="1"/>
    <col min="8198" max="8448" width="8.75" style="1"/>
    <col min="8449" max="8449" width="11.25" style="1" customWidth="1"/>
    <col min="8450" max="8450" width="3.25" style="1" customWidth="1"/>
    <col min="8451" max="8451" width="80.25" style="1" customWidth="1"/>
    <col min="8452" max="8452" width="14.25" style="1" bestFit="1" customWidth="1"/>
    <col min="8453" max="8453" width="7" style="1" customWidth="1"/>
    <col min="8454" max="8704" width="8.75" style="1"/>
    <col min="8705" max="8705" width="11.25" style="1" customWidth="1"/>
    <col min="8706" max="8706" width="3.25" style="1" customWidth="1"/>
    <col min="8707" max="8707" width="80.25" style="1" customWidth="1"/>
    <col min="8708" max="8708" width="14.25" style="1" bestFit="1" customWidth="1"/>
    <col min="8709" max="8709" width="7" style="1" customWidth="1"/>
    <col min="8710" max="8960" width="8.75" style="1"/>
    <col min="8961" max="8961" width="11.25" style="1" customWidth="1"/>
    <col min="8962" max="8962" width="3.25" style="1" customWidth="1"/>
    <col min="8963" max="8963" width="80.25" style="1" customWidth="1"/>
    <col min="8964" max="8964" width="14.25" style="1" bestFit="1" customWidth="1"/>
    <col min="8965" max="8965" width="7" style="1" customWidth="1"/>
    <col min="8966" max="9216" width="8.75" style="1"/>
    <col min="9217" max="9217" width="11.25" style="1" customWidth="1"/>
    <col min="9218" max="9218" width="3.25" style="1" customWidth="1"/>
    <col min="9219" max="9219" width="80.25" style="1" customWidth="1"/>
    <col min="9220" max="9220" width="14.25" style="1" bestFit="1" customWidth="1"/>
    <col min="9221" max="9221" width="7" style="1" customWidth="1"/>
    <col min="9222" max="9472" width="8.75" style="1"/>
    <col min="9473" max="9473" width="11.25" style="1" customWidth="1"/>
    <col min="9474" max="9474" width="3.25" style="1" customWidth="1"/>
    <col min="9475" max="9475" width="80.25" style="1" customWidth="1"/>
    <col min="9476" max="9476" width="14.25" style="1" bestFit="1" customWidth="1"/>
    <col min="9477" max="9477" width="7" style="1" customWidth="1"/>
    <col min="9478" max="9728" width="8.75" style="1"/>
    <col min="9729" max="9729" width="11.25" style="1" customWidth="1"/>
    <col min="9730" max="9730" width="3.25" style="1" customWidth="1"/>
    <col min="9731" max="9731" width="80.25" style="1" customWidth="1"/>
    <col min="9732" max="9732" width="14.25" style="1" bestFit="1" customWidth="1"/>
    <col min="9733" max="9733" width="7" style="1" customWidth="1"/>
    <col min="9734" max="9984" width="8.75" style="1"/>
    <col min="9985" max="9985" width="11.25" style="1" customWidth="1"/>
    <col min="9986" max="9986" width="3.25" style="1" customWidth="1"/>
    <col min="9987" max="9987" width="80.25" style="1" customWidth="1"/>
    <col min="9988" max="9988" width="14.25" style="1" bestFit="1" customWidth="1"/>
    <col min="9989" max="9989" width="7" style="1" customWidth="1"/>
    <col min="9990" max="10240" width="8.75" style="1"/>
    <col min="10241" max="10241" width="11.25" style="1" customWidth="1"/>
    <col min="10242" max="10242" width="3.25" style="1" customWidth="1"/>
    <col min="10243" max="10243" width="80.25" style="1" customWidth="1"/>
    <col min="10244" max="10244" width="14.25" style="1" bestFit="1" customWidth="1"/>
    <col min="10245" max="10245" width="7" style="1" customWidth="1"/>
    <col min="10246" max="10496" width="8.75" style="1"/>
    <col min="10497" max="10497" width="11.25" style="1" customWidth="1"/>
    <col min="10498" max="10498" width="3.25" style="1" customWidth="1"/>
    <col min="10499" max="10499" width="80.25" style="1" customWidth="1"/>
    <col min="10500" max="10500" width="14.25" style="1" bestFit="1" customWidth="1"/>
    <col min="10501" max="10501" width="7" style="1" customWidth="1"/>
    <col min="10502" max="10752" width="8.75" style="1"/>
    <col min="10753" max="10753" width="11.25" style="1" customWidth="1"/>
    <col min="10754" max="10754" width="3.25" style="1" customWidth="1"/>
    <col min="10755" max="10755" width="80.25" style="1" customWidth="1"/>
    <col min="10756" max="10756" width="14.25" style="1" bestFit="1" customWidth="1"/>
    <col min="10757" max="10757" width="7" style="1" customWidth="1"/>
    <col min="10758" max="11008" width="8.75" style="1"/>
    <col min="11009" max="11009" width="11.25" style="1" customWidth="1"/>
    <col min="11010" max="11010" width="3.25" style="1" customWidth="1"/>
    <col min="11011" max="11011" width="80.25" style="1" customWidth="1"/>
    <col min="11012" max="11012" width="14.25" style="1" bestFit="1" customWidth="1"/>
    <col min="11013" max="11013" width="7" style="1" customWidth="1"/>
    <col min="11014" max="11264" width="8.75" style="1"/>
    <col min="11265" max="11265" width="11.25" style="1" customWidth="1"/>
    <col min="11266" max="11266" width="3.25" style="1" customWidth="1"/>
    <col min="11267" max="11267" width="80.25" style="1" customWidth="1"/>
    <col min="11268" max="11268" width="14.25" style="1" bestFit="1" customWidth="1"/>
    <col min="11269" max="11269" width="7" style="1" customWidth="1"/>
    <col min="11270" max="11520" width="8.75" style="1"/>
    <col min="11521" max="11521" width="11.25" style="1" customWidth="1"/>
    <col min="11522" max="11522" width="3.25" style="1" customWidth="1"/>
    <col min="11523" max="11523" width="80.25" style="1" customWidth="1"/>
    <col min="11524" max="11524" width="14.25" style="1" bestFit="1" customWidth="1"/>
    <col min="11525" max="11525" width="7" style="1" customWidth="1"/>
    <col min="11526" max="11776" width="8.75" style="1"/>
    <col min="11777" max="11777" width="11.25" style="1" customWidth="1"/>
    <col min="11778" max="11778" width="3.25" style="1" customWidth="1"/>
    <col min="11779" max="11779" width="80.25" style="1" customWidth="1"/>
    <col min="11780" max="11780" width="14.25" style="1" bestFit="1" customWidth="1"/>
    <col min="11781" max="11781" width="7" style="1" customWidth="1"/>
    <col min="11782" max="12032" width="8.75" style="1"/>
    <col min="12033" max="12033" width="11.25" style="1" customWidth="1"/>
    <col min="12034" max="12034" width="3.25" style="1" customWidth="1"/>
    <col min="12035" max="12035" width="80.25" style="1" customWidth="1"/>
    <col min="12036" max="12036" width="14.25" style="1" bestFit="1" customWidth="1"/>
    <col min="12037" max="12037" width="7" style="1" customWidth="1"/>
    <col min="12038" max="12288" width="8.75" style="1"/>
    <col min="12289" max="12289" width="11.25" style="1" customWidth="1"/>
    <col min="12290" max="12290" width="3.25" style="1" customWidth="1"/>
    <col min="12291" max="12291" width="80.25" style="1" customWidth="1"/>
    <col min="12292" max="12292" width="14.25" style="1" bestFit="1" customWidth="1"/>
    <col min="12293" max="12293" width="7" style="1" customWidth="1"/>
    <col min="12294" max="12544" width="8.75" style="1"/>
    <col min="12545" max="12545" width="11.25" style="1" customWidth="1"/>
    <col min="12546" max="12546" width="3.25" style="1" customWidth="1"/>
    <col min="12547" max="12547" width="80.25" style="1" customWidth="1"/>
    <col min="12548" max="12548" width="14.25" style="1" bestFit="1" customWidth="1"/>
    <col min="12549" max="12549" width="7" style="1" customWidth="1"/>
    <col min="12550" max="12800" width="8.75" style="1"/>
    <col min="12801" max="12801" width="11.25" style="1" customWidth="1"/>
    <col min="12802" max="12802" width="3.25" style="1" customWidth="1"/>
    <col min="12803" max="12803" width="80.25" style="1" customWidth="1"/>
    <col min="12804" max="12804" width="14.25" style="1" bestFit="1" customWidth="1"/>
    <col min="12805" max="12805" width="7" style="1" customWidth="1"/>
    <col min="12806" max="13056" width="8.75" style="1"/>
    <col min="13057" max="13057" width="11.25" style="1" customWidth="1"/>
    <col min="13058" max="13058" width="3.25" style="1" customWidth="1"/>
    <col min="13059" max="13059" width="80.25" style="1" customWidth="1"/>
    <col min="13060" max="13060" width="14.25" style="1" bestFit="1" customWidth="1"/>
    <col min="13061" max="13061" width="7" style="1" customWidth="1"/>
    <col min="13062" max="13312" width="8.75" style="1"/>
    <col min="13313" max="13313" width="11.25" style="1" customWidth="1"/>
    <col min="13314" max="13314" width="3.25" style="1" customWidth="1"/>
    <col min="13315" max="13315" width="80.25" style="1" customWidth="1"/>
    <col min="13316" max="13316" width="14.25" style="1" bestFit="1" customWidth="1"/>
    <col min="13317" max="13317" width="7" style="1" customWidth="1"/>
    <col min="13318" max="13568" width="8.75" style="1"/>
    <col min="13569" max="13569" width="11.25" style="1" customWidth="1"/>
    <col min="13570" max="13570" width="3.25" style="1" customWidth="1"/>
    <col min="13571" max="13571" width="80.25" style="1" customWidth="1"/>
    <col min="13572" max="13572" width="14.25" style="1" bestFit="1" customWidth="1"/>
    <col min="13573" max="13573" width="7" style="1" customWidth="1"/>
    <col min="13574" max="13824" width="8.75" style="1"/>
    <col min="13825" max="13825" width="11.25" style="1" customWidth="1"/>
    <col min="13826" max="13826" width="3.25" style="1" customWidth="1"/>
    <col min="13827" max="13827" width="80.25" style="1" customWidth="1"/>
    <col min="13828" max="13828" width="14.25" style="1" bestFit="1" customWidth="1"/>
    <col min="13829" max="13829" width="7" style="1" customWidth="1"/>
    <col min="13830" max="14080" width="8.75" style="1"/>
    <col min="14081" max="14081" width="11.25" style="1" customWidth="1"/>
    <col min="14082" max="14082" width="3.25" style="1" customWidth="1"/>
    <col min="14083" max="14083" width="80.25" style="1" customWidth="1"/>
    <col min="14084" max="14084" width="14.25" style="1" bestFit="1" customWidth="1"/>
    <col min="14085" max="14085" width="7" style="1" customWidth="1"/>
    <col min="14086" max="14336" width="8.75" style="1"/>
    <col min="14337" max="14337" width="11.25" style="1" customWidth="1"/>
    <col min="14338" max="14338" width="3.25" style="1" customWidth="1"/>
    <col min="14339" max="14339" width="80.25" style="1" customWidth="1"/>
    <col min="14340" max="14340" width="14.25" style="1" bestFit="1" customWidth="1"/>
    <col min="14341" max="14341" width="7" style="1" customWidth="1"/>
    <col min="14342" max="14592" width="8.75" style="1"/>
    <col min="14593" max="14593" width="11.25" style="1" customWidth="1"/>
    <col min="14594" max="14594" width="3.25" style="1" customWidth="1"/>
    <col min="14595" max="14595" width="80.25" style="1" customWidth="1"/>
    <col min="14596" max="14596" width="14.25" style="1" bestFit="1" customWidth="1"/>
    <col min="14597" max="14597" width="7" style="1" customWidth="1"/>
    <col min="14598" max="14848" width="8.75" style="1"/>
    <col min="14849" max="14849" width="11.25" style="1" customWidth="1"/>
    <col min="14850" max="14850" width="3.25" style="1" customWidth="1"/>
    <col min="14851" max="14851" width="80.25" style="1" customWidth="1"/>
    <col min="14852" max="14852" width="14.25" style="1" bestFit="1" customWidth="1"/>
    <col min="14853" max="14853" width="7" style="1" customWidth="1"/>
    <col min="14854" max="15104" width="8.75" style="1"/>
    <col min="15105" max="15105" width="11.25" style="1" customWidth="1"/>
    <col min="15106" max="15106" width="3.25" style="1" customWidth="1"/>
    <col min="15107" max="15107" width="80.25" style="1" customWidth="1"/>
    <col min="15108" max="15108" width="14.25" style="1" bestFit="1" customWidth="1"/>
    <col min="15109" max="15109" width="7" style="1" customWidth="1"/>
    <col min="15110" max="15360" width="8.75" style="1"/>
    <col min="15361" max="15361" width="11.25" style="1" customWidth="1"/>
    <col min="15362" max="15362" width="3.25" style="1" customWidth="1"/>
    <col min="15363" max="15363" width="80.25" style="1" customWidth="1"/>
    <col min="15364" max="15364" width="14.25" style="1" bestFit="1" customWidth="1"/>
    <col min="15365" max="15365" width="7" style="1" customWidth="1"/>
    <col min="15366" max="15616" width="8.75" style="1"/>
    <col min="15617" max="15617" width="11.25" style="1" customWidth="1"/>
    <col min="15618" max="15618" width="3.25" style="1" customWidth="1"/>
    <col min="15619" max="15619" width="80.25" style="1" customWidth="1"/>
    <col min="15620" max="15620" width="14.25" style="1" bestFit="1" customWidth="1"/>
    <col min="15621" max="15621" width="7" style="1" customWidth="1"/>
    <col min="15622" max="15872" width="8.75" style="1"/>
    <col min="15873" max="15873" width="11.25" style="1" customWidth="1"/>
    <col min="15874" max="15874" width="3.25" style="1" customWidth="1"/>
    <col min="15875" max="15875" width="80.25" style="1" customWidth="1"/>
    <col min="15876" max="15876" width="14.25" style="1" bestFit="1" customWidth="1"/>
    <col min="15877" max="15877" width="7" style="1" customWidth="1"/>
    <col min="15878" max="16128" width="8.75" style="1"/>
    <col min="16129" max="16129" width="11.25" style="1" customWidth="1"/>
    <col min="16130" max="16130" width="3.25" style="1" customWidth="1"/>
    <col min="16131" max="16131" width="80.25" style="1" customWidth="1"/>
    <col min="16132" max="16132" width="14.25" style="1" bestFit="1" customWidth="1"/>
    <col min="16133" max="16133" width="7" style="1" customWidth="1"/>
    <col min="16134" max="16383" width="8.75" style="1"/>
    <col min="16384" max="16384" width="8.75" style="1" customWidth="1"/>
  </cols>
  <sheetData>
    <row r="1" spans="1:19" ht="34.15" customHeight="1" x14ac:dyDescent="0.55000000000000004">
      <c r="A1" s="140" t="s">
        <v>51</v>
      </c>
      <c r="B1" s="140"/>
      <c r="C1" s="140"/>
      <c r="D1" s="140"/>
      <c r="E1" s="140"/>
      <c r="F1" s="140"/>
      <c r="G1" s="140"/>
      <c r="H1" s="140"/>
      <c r="I1" s="140"/>
    </row>
    <row r="2" spans="1:19" s="20" customFormat="1" ht="27.75" x14ac:dyDescent="0.55000000000000004">
      <c r="A2" s="154" t="s">
        <v>9</v>
      </c>
      <c r="B2" s="155"/>
      <c r="C2" s="155"/>
      <c r="D2" s="155"/>
      <c r="E2" s="155"/>
      <c r="F2" s="155"/>
      <c r="G2" s="155"/>
      <c r="H2" s="155"/>
      <c r="I2" s="155"/>
      <c r="N2" s="21"/>
    </row>
    <row r="3" spans="1:19" x14ac:dyDescent="0.55000000000000004">
      <c r="A3" s="145" t="s">
        <v>0</v>
      </c>
      <c r="B3" s="146"/>
      <c r="C3" s="147"/>
      <c r="D3" s="151" t="s">
        <v>48</v>
      </c>
      <c r="E3" s="55" t="s">
        <v>42</v>
      </c>
      <c r="F3" s="153" t="s">
        <v>44</v>
      </c>
      <c r="G3" s="136" t="s">
        <v>45</v>
      </c>
      <c r="H3" s="136" t="s">
        <v>52</v>
      </c>
      <c r="I3" s="136" t="s">
        <v>53</v>
      </c>
    </row>
    <row r="4" spans="1:19" ht="50.25" customHeight="1" x14ac:dyDescent="0.55000000000000004">
      <c r="A4" s="148"/>
      <c r="B4" s="149"/>
      <c r="C4" s="150"/>
      <c r="D4" s="152"/>
      <c r="E4" s="60" t="s">
        <v>43</v>
      </c>
      <c r="F4" s="153"/>
      <c r="G4" s="136"/>
      <c r="H4" s="136"/>
      <c r="I4" s="136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x14ac:dyDescent="0.55000000000000004">
      <c r="A5" s="137" t="s">
        <v>10</v>
      </c>
      <c r="B5" s="138"/>
      <c r="C5" s="139"/>
      <c r="D5" s="22">
        <f>D8+D13+D25</f>
        <v>675221663</v>
      </c>
      <c r="E5" s="129">
        <f>E8+E13+E25</f>
        <v>661026324.89999998</v>
      </c>
      <c r="F5" s="129">
        <f t="shared" ref="F5" si="0">F8+F13+F25</f>
        <v>14195338.099999962</v>
      </c>
      <c r="G5" s="135">
        <f>E5/D5*100</f>
        <v>97.897677329111403</v>
      </c>
      <c r="H5" s="66"/>
      <c r="I5" s="66"/>
    </row>
    <row r="6" spans="1:19" x14ac:dyDescent="0.55000000000000004">
      <c r="A6" s="2" t="s">
        <v>1</v>
      </c>
      <c r="B6" s="3"/>
      <c r="C6" s="4"/>
      <c r="D6" s="23"/>
      <c r="E6" s="70"/>
      <c r="F6" s="70"/>
      <c r="G6" s="70"/>
      <c r="H6" s="71"/>
      <c r="I6" s="71"/>
    </row>
    <row r="7" spans="1:19" x14ac:dyDescent="0.55000000000000004">
      <c r="A7" s="5" t="s">
        <v>2</v>
      </c>
      <c r="B7" s="6"/>
      <c r="C7" s="7"/>
      <c r="D7" s="24"/>
      <c r="E7" s="65"/>
      <c r="F7" s="65"/>
      <c r="G7" s="65"/>
      <c r="H7" s="67"/>
      <c r="I7" s="67"/>
    </row>
    <row r="8" spans="1:19" x14ac:dyDescent="0.55000000000000004">
      <c r="A8" s="8" t="s">
        <v>3</v>
      </c>
      <c r="B8" s="9"/>
      <c r="C8" s="10"/>
      <c r="D8" s="25">
        <f>+D9</f>
        <v>1766600</v>
      </c>
      <c r="E8" s="127">
        <f t="shared" ref="E8:F8" si="1">+E9</f>
        <v>1484977.25</v>
      </c>
      <c r="F8" s="127">
        <f t="shared" si="1"/>
        <v>281622.74999999994</v>
      </c>
      <c r="G8" s="128">
        <f>E8/D8*100</f>
        <v>84.058488056153053</v>
      </c>
      <c r="H8" s="68"/>
      <c r="I8" s="68"/>
    </row>
    <row r="9" spans="1:19" x14ac:dyDescent="0.55000000000000004">
      <c r="A9" s="11" t="s">
        <v>4</v>
      </c>
      <c r="B9" s="12"/>
      <c r="C9" s="13"/>
      <c r="D9" s="26">
        <f>SUM(D10:D11)</f>
        <v>1766600</v>
      </c>
      <c r="E9" s="130">
        <f t="shared" ref="E9:F9" si="2">SUM(E10:E11)</f>
        <v>1484977.25</v>
      </c>
      <c r="F9" s="130">
        <f t="shared" si="2"/>
        <v>281622.74999999994</v>
      </c>
      <c r="G9" s="85">
        <f>E9/D9*100</f>
        <v>84.058488056153053</v>
      </c>
      <c r="H9" s="82"/>
      <c r="I9" s="82"/>
    </row>
    <row r="10" spans="1:19" ht="48" x14ac:dyDescent="0.55000000000000004">
      <c r="A10" s="14"/>
      <c r="B10" s="15" t="s">
        <v>5</v>
      </c>
      <c r="C10" s="16" t="s">
        <v>6</v>
      </c>
      <c r="D10" s="83">
        <v>1390000</v>
      </c>
      <c r="E10" s="89">
        <v>1272394.8</v>
      </c>
      <c r="F10" s="93">
        <f>D10-E10</f>
        <v>117605.19999999995</v>
      </c>
      <c r="G10" s="94">
        <f>(E10/D10)*100</f>
        <v>91.539194244604317</v>
      </c>
      <c r="H10" s="95" t="s">
        <v>49</v>
      </c>
      <c r="I10" s="113" t="s">
        <v>50</v>
      </c>
    </row>
    <row r="11" spans="1:19" ht="72" x14ac:dyDescent="0.55000000000000004">
      <c r="A11" s="14"/>
      <c r="B11" s="17" t="s">
        <v>7</v>
      </c>
      <c r="C11" s="18" t="s">
        <v>8</v>
      </c>
      <c r="D11" s="83">
        <v>376600</v>
      </c>
      <c r="E11" s="89">
        <v>212582.45</v>
      </c>
      <c r="F11" s="93">
        <f>D11-E11</f>
        <v>164017.54999999999</v>
      </c>
      <c r="G11" s="94">
        <f>(E11/D11)*100</f>
        <v>56.447809346787047</v>
      </c>
      <c r="H11" s="95" t="s">
        <v>49</v>
      </c>
      <c r="I11" s="113" t="s">
        <v>50</v>
      </c>
    </row>
    <row r="12" spans="1:19" x14ac:dyDescent="0.55000000000000004">
      <c r="A12" s="5" t="s">
        <v>11</v>
      </c>
      <c r="B12" s="6"/>
      <c r="C12" s="7"/>
      <c r="D12" s="90"/>
      <c r="E12" s="87"/>
      <c r="F12" s="87"/>
      <c r="G12" s="87"/>
      <c r="H12" s="88"/>
      <c r="I12" s="88"/>
    </row>
    <row r="13" spans="1:19" x14ac:dyDescent="0.55000000000000004">
      <c r="A13" s="8" t="s">
        <v>12</v>
      </c>
      <c r="B13" s="9"/>
      <c r="C13" s="10"/>
      <c r="D13" s="91">
        <f>D15+D16</f>
        <v>671961163</v>
      </c>
      <c r="E13" s="131">
        <f>E15+E16</f>
        <v>658135226.12</v>
      </c>
      <c r="F13" s="131">
        <f>F15+F16</f>
        <v>13825936.879999962</v>
      </c>
      <c r="G13" s="128">
        <f>E13/D13*100</f>
        <v>97.942450004361334</v>
      </c>
      <c r="H13" s="68"/>
      <c r="I13" s="68"/>
    </row>
    <row r="14" spans="1:19" x14ac:dyDescent="0.55000000000000004">
      <c r="A14" s="11" t="s">
        <v>14</v>
      </c>
      <c r="B14" s="12"/>
      <c r="C14" s="13"/>
      <c r="D14" s="92"/>
      <c r="E14" s="64"/>
      <c r="F14" s="64"/>
      <c r="G14" s="64"/>
      <c r="H14" s="69"/>
      <c r="I14" s="69"/>
    </row>
    <row r="15" spans="1:19" ht="48" x14ac:dyDescent="0.55000000000000004">
      <c r="A15" s="28"/>
      <c r="B15" s="15" t="s">
        <v>15</v>
      </c>
      <c r="C15" s="29"/>
      <c r="D15" s="59">
        <f>547979000+42687963</f>
        <v>590666963</v>
      </c>
      <c r="E15" s="110">
        <f>585797004.71+1500000+700000</f>
        <v>587997004.71000004</v>
      </c>
      <c r="F15" s="108">
        <f>D15-E15</f>
        <v>2669958.2899999619</v>
      </c>
      <c r="G15" s="73">
        <f>(E15/D15)*100</f>
        <v>99.547975685581065</v>
      </c>
      <c r="H15" s="75" t="s">
        <v>49</v>
      </c>
      <c r="I15" s="76" t="s">
        <v>50</v>
      </c>
    </row>
    <row r="16" spans="1:19" x14ac:dyDescent="0.55000000000000004">
      <c r="A16" s="11" t="s">
        <v>16</v>
      </c>
      <c r="B16" s="12"/>
      <c r="C16" s="13"/>
      <c r="D16" s="26">
        <f>SUM(D17:D23)</f>
        <v>81294200</v>
      </c>
      <c r="E16" s="26">
        <f t="shared" ref="E16:F16" si="3">SUM(E17:E23)</f>
        <v>70138221.409999996</v>
      </c>
      <c r="F16" s="26">
        <f t="shared" si="3"/>
        <v>11155978.59</v>
      </c>
      <c r="G16" s="109">
        <f>(E16/D16)*100</f>
        <v>86.277030107928979</v>
      </c>
      <c r="H16" s="111"/>
      <c r="I16" s="112"/>
    </row>
    <row r="17" spans="1:9" ht="48" x14ac:dyDescent="0.55000000000000004">
      <c r="A17" s="28"/>
      <c r="B17" s="15" t="s">
        <v>17</v>
      </c>
      <c r="C17" s="29"/>
      <c r="D17" s="83">
        <v>22632000</v>
      </c>
      <c r="E17" s="96">
        <v>20039160.34</v>
      </c>
      <c r="F17" s="97">
        <f>D17-E17</f>
        <v>2592839.66</v>
      </c>
      <c r="G17" s="94">
        <f>(E17/D17)*100</f>
        <v>88.543479763167198</v>
      </c>
      <c r="H17" s="95" t="s">
        <v>49</v>
      </c>
      <c r="I17" s="113" t="s">
        <v>50</v>
      </c>
    </row>
    <row r="18" spans="1:9" ht="48" x14ac:dyDescent="0.55000000000000004">
      <c r="A18" s="28"/>
      <c r="B18" s="15" t="s">
        <v>18</v>
      </c>
      <c r="C18" s="30"/>
      <c r="D18" s="83">
        <v>7481000</v>
      </c>
      <c r="E18" s="96">
        <v>5318631.16</v>
      </c>
      <c r="F18" s="97">
        <f t="shared" ref="F18:F23" si="4">D18-E18</f>
        <v>2162368.84</v>
      </c>
      <c r="G18" s="94">
        <f t="shared" ref="G18:G22" si="5">(E18/D18)*100</f>
        <v>71.095189947867937</v>
      </c>
      <c r="H18" s="98" t="s">
        <v>49</v>
      </c>
      <c r="I18" s="113" t="s">
        <v>50</v>
      </c>
    </row>
    <row r="19" spans="1:9" ht="48" x14ac:dyDescent="0.55000000000000004">
      <c r="A19" s="28"/>
      <c r="B19" s="15" t="s">
        <v>19</v>
      </c>
      <c r="C19" s="30"/>
      <c r="D19" s="83">
        <v>5484500</v>
      </c>
      <c r="E19" s="96">
        <v>5130438.5</v>
      </c>
      <c r="F19" s="97">
        <f t="shared" si="4"/>
        <v>354061.5</v>
      </c>
      <c r="G19" s="94">
        <f t="shared" si="5"/>
        <v>93.544324915671439</v>
      </c>
      <c r="H19" s="98" t="s">
        <v>49</v>
      </c>
      <c r="I19" s="113" t="s">
        <v>50</v>
      </c>
    </row>
    <row r="20" spans="1:9" ht="48" x14ac:dyDescent="0.55000000000000004">
      <c r="A20" s="28"/>
      <c r="B20" s="31" t="s">
        <v>20</v>
      </c>
      <c r="C20" s="30"/>
      <c r="D20" s="83">
        <v>36021400</v>
      </c>
      <c r="E20" s="96">
        <v>30858463.25</v>
      </c>
      <c r="F20" s="97">
        <f t="shared" si="4"/>
        <v>5162936.75</v>
      </c>
      <c r="G20" s="94">
        <f t="shared" si="5"/>
        <v>85.667029182652527</v>
      </c>
      <c r="H20" s="98" t="s">
        <v>49</v>
      </c>
      <c r="I20" s="113" t="s">
        <v>50</v>
      </c>
    </row>
    <row r="21" spans="1:9" ht="48" x14ac:dyDescent="0.55000000000000004">
      <c r="A21" s="28"/>
      <c r="B21" s="31" t="s">
        <v>21</v>
      </c>
      <c r="C21" s="30"/>
      <c r="D21" s="83">
        <v>2668500</v>
      </c>
      <c r="E21" s="96">
        <v>2592961.4700000002</v>
      </c>
      <c r="F21" s="97">
        <f t="shared" si="4"/>
        <v>75538.529999999795</v>
      </c>
      <c r="G21" s="94">
        <f t="shared" si="5"/>
        <v>97.169251264755488</v>
      </c>
      <c r="H21" s="98" t="s">
        <v>49</v>
      </c>
      <c r="I21" s="113" t="s">
        <v>50</v>
      </c>
    </row>
    <row r="22" spans="1:9" ht="48" x14ac:dyDescent="0.55000000000000004">
      <c r="A22" s="28"/>
      <c r="B22" s="15" t="s">
        <v>22</v>
      </c>
      <c r="C22" s="30"/>
      <c r="D22" s="83">
        <v>2881800</v>
      </c>
      <c r="E22" s="96">
        <v>2241282</v>
      </c>
      <c r="F22" s="97">
        <f t="shared" si="4"/>
        <v>640518</v>
      </c>
      <c r="G22" s="94">
        <f t="shared" si="5"/>
        <v>77.773683114719972</v>
      </c>
      <c r="H22" s="98" t="s">
        <v>49</v>
      </c>
      <c r="I22" s="113" t="s">
        <v>50</v>
      </c>
    </row>
    <row r="23" spans="1:9" ht="48" x14ac:dyDescent="0.55000000000000004">
      <c r="A23" s="32"/>
      <c r="B23" s="33" t="s">
        <v>23</v>
      </c>
      <c r="C23" s="34"/>
      <c r="D23" s="84">
        <v>4125000</v>
      </c>
      <c r="E23" s="96">
        <v>3957284.69</v>
      </c>
      <c r="F23" s="97">
        <f t="shared" si="4"/>
        <v>167715.31000000006</v>
      </c>
      <c r="G23" s="94">
        <f>(E23/D23)*100</f>
        <v>95.934174303030304</v>
      </c>
      <c r="H23" s="98" t="s">
        <v>49</v>
      </c>
      <c r="I23" s="113" t="s">
        <v>50</v>
      </c>
    </row>
    <row r="24" spans="1:9" x14ac:dyDescent="0.55000000000000004">
      <c r="A24" s="5" t="s">
        <v>24</v>
      </c>
      <c r="B24" s="6"/>
      <c r="C24" s="7"/>
      <c r="D24" s="24"/>
      <c r="E24" s="86"/>
      <c r="F24" s="86"/>
      <c r="G24" s="87"/>
      <c r="H24" s="88"/>
      <c r="I24" s="88"/>
    </row>
    <row r="25" spans="1:9" x14ac:dyDescent="0.55000000000000004">
      <c r="A25" s="8" t="s">
        <v>25</v>
      </c>
      <c r="B25" s="9"/>
      <c r="C25" s="10"/>
      <c r="D25" s="25">
        <f>D27+D29</f>
        <v>1493900</v>
      </c>
      <c r="E25" s="127">
        <f t="shared" ref="E25:F25" si="6">E27+E29</f>
        <v>1406121.53</v>
      </c>
      <c r="F25" s="127">
        <f t="shared" si="6"/>
        <v>87778.47</v>
      </c>
      <c r="G25" s="128">
        <f>E25/D25*100</f>
        <v>94.124207108909559</v>
      </c>
      <c r="H25" s="68"/>
      <c r="I25" s="68"/>
    </row>
    <row r="26" spans="1:9" x14ac:dyDescent="0.55000000000000004">
      <c r="A26" s="11" t="s">
        <v>26</v>
      </c>
      <c r="B26" s="12"/>
      <c r="C26" s="13"/>
      <c r="D26" s="26"/>
      <c r="E26" s="132"/>
      <c r="F26" s="132"/>
      <c r="G26" s="81"/>
      <c r="H26" s="82"/>
      <c r="I26" s="82"/>
    </row>
    <row r="27" spans="1:9" x14ac:dyDescent="0.55000000000000004">
      <c r="A27" s="28"/>
      <c r="B27" s="41" t="s">
        <v>27</v>
      </c>
      <c r="C27" s="47"/>
      <c r="D27" s="78">
        <f>D28</f>
        <v>147000</v>
      </c>
      <c r="E27" s="126">
        <f t="shared" ref="E27:F27" si="7">E28</f>
        <v>132150</v>
      </c>
      <c r="F27" s="126">
        <f t="shared" si="7"/>
        <v>14850</v>
      </c>
      <c r="G27" s="133">
        <f>E27/D27*100</f>
        <v>89.897959183673464</v>
      </c>
      <c r="H27" s="98"/>
      <c r="I27" s="114"/>
    </row>
    <row r="28" spans="1:9" ht="48" x14ac:dyDescent="0.55000000000000004">
      <c r="A28" s="115"/>
      <c r="B28" s="116" t="s">
        <v>28</v>
      </c>
      <c r="C28" s="117"/>
      <c r="D28" s="72">
        <f>E28+F28</f>
        <v>147000</v>
      </c>
      <c r="E28" s="102">
        <v>132150</v>
      </c>
      <c r="F28" s="102">
        <v>14850</v>
      </c>
      <c r="G28" s="94">
        <f>(E28/D28)*100</f>
        <v>89.897959183673464</v>
      </c>
      <c r="H28" s="98" t="s">
        <v>49</v>
      </c>
      <c r="I28" s="113" t="s">
        <v>50</v>
      </c>
    </row>
    <row r="29" spans="1:9" x14ac:dyDescent="0.55000000000000004">
      <c r="A29" s="115"/>
      <c r="B29" s="41" t="s">
        <v>29</v>
      </c>
      <c r="C29" s="47"/>
      <c r="D29" s="79">
        <f>SUM(D30:D35)</f>
        <v>1346900</v>
      </c>
      <c r="E29" s="125">
        <f t="shared" ref="E29:F29" si="8">SUM(E30:E35)</f>
        <v>1273971.53</v>
      </c>
      <c r="F29" s="125">
        <f t="shared" si="8"/>
        <v>72928.47</v>
      </c>
      <c r="G29" s="133">
        <f>E29/D29*100</f>
        <v>94.585457717722178</v>
      </c>
      <c r="H29" s="98"/>
      <c r="I29" s="114"/>
    </row>
    <row r="30" spans="1:9" ht="48" x14ac:dyDescent="0.55000000000000004">
      <c r="A30" s="118"/>
      <c r="B30" s="116" t="s">
        <v>30</v>
      </c>
      <c r="C30" s="116"/>
      <c r="D30" s="80">
        <v>10000</v>
      </c>
      <c r="E30" s="101">
        <v>10000</v>
      </c>
      <c r="F30" s="101">
        <f>D30-E30</f>
        <v>0</v>
      </c>
      <c r="G30" s="94">
        <f>(E30/D30)*100</f>
        <v>100</v>
      </c>
      <c r="H30" s="98" t="s">
        <v>49</v>
      </c>
      <c r="I30" s="113" t="s">
        <v>50</v>
      </c>
    </row>
    <row r="31" spans="1:9" ht="48" x14ac:dyDescent="0.55000000000000004">
      <c r="A31" s="119"/>
      <c r="B31" s="61" t="s">
        <v>31</v>
      </c>
      <c r="C31" s="61"/>
      <c r="D31" s="72">
        <v>10000</v>
      </c>
      <c r="E31" s="101">
        <v>5282.5</v>
      </c>
      <c r="F31" s="101">
        <f t="shared" ref="F31:F41" si="9">D31-E31</f>
        <v>4717.5</v>
      </c>
      <c r="G31" s="94">
        <f>(E31/D31)*100</f>
        <v>52.825000000000003</v>
      </c>
      <c r="H31" s="98" t="s">
        <v>49</v>
      </c>
      <c r="I31" s="113" t="s">
        <v>50</v>
      </c>
    </row>
    <row r="32" spans="1:9" ht="48" x14ac:dyDescent="0.55000000000000004">
      <c r="A32" s="119"/>
      <c r="B32" s="61" t="s">
        <v>32</v>
      </c>
      <c r="C32" s="61"/>
      <c r="D32" s="72">
        <v>200000</v>
      </c>
      <c r="E32" s="101">
        <v>200000</v>
      </c>
      <c r="F32" s="101">
        <f t="shared" si="9"/>
        <v>0</v>
      </c>
      <c r="G32" s="94">
        <f>(E32/D32)*100</f>
        <v>100</v>
      </c>
      <c r="H32" s="98" t="s">
        <v>49</v>
      </c>
      <c r="I32" s="113" t="s">
        <v>50</v>
      </c>
    </row>
    <row r="33" spans="1:9" ht="48" x14ac:dyDescent="0.55000000000000004">
      <c r="A33" s="119"/>
      <c r="B33" s="61" t="s">
        <v>33</v>
      </c>
      <c r="C33" s="61"/>
      <c r="D33" s="72">
        <v>105000</v>
      </c>
      <c r="E33" s="101">
        <v>60193</v>
      </c>
      <c r="F33" s="101">
        <f t="shared" si="9"/>
        <v>44807</v>
      </c>
      <c r="G33" s="94">
        <f>(E33/D33)*100</f>
        <v>57.326666666666668</v>
      </c>
      <c r="H33" s="98" t="s">
        <v>49</v>
      </c>
      <c r="I33" s="113" t="s">
        <v>50</v>
      </c>
    </row>
    <row r="34" spans="1:9" ht="48" x14ac:dyDescent="0.55000000000000004">
      <c r="A34" s="120"/>
      <c r="B34" s="62" t="s">
        <v>35</v>
      </c>
      <c r="C34" s="63"/>
      <c r="D34" s="72">
        <v>70000</v>
      </c>
      <c r="E34" s="101">
        <f>43458.03+3150</f>
        <v>46608.03</v>
      </c>
      <c r="F34" s="101">
        <f t="shared" si="9"/>
        <v>23391.97</v>
      </c>
      <c r="G34" s="94">
        <f t="shared" ref="G34:G39" si="10">(E34/D34)*100</f>
        <v>66.582899999999995</v>
      </c>
      <c r="H34" s="98" t="s">
        <v>49</v>
      </c>
      <c r="I34" s="113" t="s">
        <v>50</v>
      </c>
    </row>
    <row r="35" spans="1:9" ht="48" x14ac:dyDescent="0.55000000000000004">
      <c r="A35" s="120"/>
      <c r="B35" s="62" t="s">
        <v>34</v>
      </c>
      <c r="C35" s="63"/>
      <c r="D35" s="72">
        <v>951900</v>
      </c>
      <c r="E35" s="101">
        <v>951888</v>
      </c>
      <c r="F35" s="101">
        <f t="shared" si="9"/>
        <v>12</v>
      </c>
      <c r="G35" s="94">
        <f t="shared" si="10"/>
        <v>99.998739363378505</v>
      </c>
      <c r="H35" s="98" t="s">
        <v>49</v>
      </c>
      <c r="I35" s="113" t="s">
        <v>50</v>
      </c>
    </row>
    <row r="36" spans="1:9" x14ac:dyDescent="0.55000000000000004">
      <c r="A36" s="120"/>
      <c r="B36" s="46" t="s">
        <v>41</v>
      </c>
      <c r="C36" s="43"/>
      <c r="D36" s="99">
        <f>SUM(D37:D41)</f>
        <v>796600</v>
      </c>
      <c r="E36" s="124">
        <f>SUM(E37:E41)</f>
        <v>770040.42999999993</v>
      </c>
      <c r="F36" s="124">
        <f>SUM(F37:F41)</f>
        <v>26559.570000000036</v>
      </c>
      <c r="G36" s="134">
        <f>E36/D36*100</f>
        <v>96.665883755962838</v>
      </c>
      <c r="H36" s="106"/>
      <c r="I36" s="77"/>
    </row>
    <row r="37" spans="1:9" ht="48" x14ac:dyDescent="0.55000000000000004">
      <c r="A37" s="120"/>
      <c r="B37" s="62" t="s">
        <v>36</v>
      </c>
      <c r="C37" s="63"/>
      <c r="D37" s="72">
        <v>252600</v>
      </c>
      <c r="E37" s="102">
        <f>118344+118306.69</f>
        <v>236650.69</v>
      </c>
      <c r="F37" s="101">
        <f t="shared" si="9"/>
        <v>15949.309999999998</v>
      </c>
      <c r="G37" s="94">
        <f t="shared" si="10"/>
        <v>93.685942201108475</v>
      </c>
      <c r="H37" s="98" t="s">
        <v>49</v>
      </c>
      <c r="I37" s="113" t="s">
        <v>50</v>
      </c>
    </row>
    <row r="38" spans="1:9" ht="48" x14ac:dyDescent="0.55000000000000004">
      <c r="A38" s="120"/>
      <c r="B38" s="62" t="s">
        <v>37</v>
      </c>
      <c r="C38" s="63"/>
      <c r="D38" s="72">
        <v>72000</v>
      </c>
      <c r="E38" s="102">
        <v>70788.09</v>
      </c>
      <c r="F38" s="101">
        <f t="shared" si="9"/>
        <v>1211.9100000000035</v>
      </c>
      <c r="G38" s="94">
        <f t="shared" si="10"/>
        <v>98.31679166666666</v>
      </c>
      <c r="H38" s="98" t="s">
        <v>49</v>
      </c>
      <c r="I38" s="113" t="s">
        <v>50</v>
      </c>
    </row>
    <row r="39" spans="1:9" ht="48" x14ac:dyDescent="0.55000000000000004">
      <c r="A39" s="120"/>
      <c r="B39" s="62" t="s">
        <v>38</v>
      </c>
      <c r="C39" s="63"/>
      <c r="D39" s="72">
        <v>42000</v>
      </c>
      <c r="E39" s="102">
        <f>15000+24048.25</f>
        <v>39048.25</v>
      </c>
      <c r="F39" s="101">
        <f t="shared" si="9"/>
        <v>2951.75</v>
      </c>
      <c r="G39" s="94">
        <f t="shared" si="10"/>
        <v>92.972023809523805</v>
      </c>
      <c r="H39" s="98" t="s">
        <v>49</v>
      </c>
      <c r="I39" s="113" t="s">
        <v>50</v>
      </c>
    </row>
    <row r="40" spans="1:9" ht="48" x14ac:dyDescent="0.55000000000000004">
      <c r="A40" s="120"/>
      <c r="B40" s="62" t="s">
        <v>39</v>
      </c>
      <c r="C40" s="63"/>
      <c r="D40" s="72">
        <v>0</v>
      </c>
      <c r="E40" s="102">
        <v>0</v>
      </c>
      <c r="F40" s="101">
        <f t="shared" si="9"/>
        <v>0</v>
      </c>
      <c r="G40" s="94">
        <v>0</v>
      </c>
      <c r="H40" s="98" t="s">
        <v>49</v>
      </c>
      <c r="I40" s="113" t="s">
        <v>50</v>
      </c>
    </row>
    <row r="41" spans="1:9" ht="48" x14ac:dyDescent="0.55000000000000004">
      <c r="A41" s="121"/>
      <c r="B41" s="122" t="s">
        <v>40</v>
      </c>
      <c r="C41" s="123"/>
      <c r="D41" s="100">
        <v>430000</v>
      </c>
      <c r="E41" s="103">
        <f>129378.3+294175.1</f>
        <v>423553.39999999997</v>
      </c>
      <c r="F41" s="104">
        <f t="shared" si="9"/>
        <v>6446.6000000000349</v>
      </c>
      <c r="G41" s="105">
        <f>(E41/D41)*100</f>
        <v>98.500790697674418</v>
      </c>
      <c r="H41" s="107" t="s">
        <v>49</v>
      </c>
      <c r="I41" s="74" t="s">
        <v>50</v>
      </c>
    </row>
    <row r="42" spans="1:9" x14ac:dyDescent="0.55000000000000004">
      <c r="A42" s="40"/>
      <c r="B42" s="40"/>
      <c r="C42" s="40"/>
    </row>
    <row r="43" spans="1:9" x14ac:dyDescent="0.55000000000000004">
      <c r="A43" s="40"/>
      <c r="B43" s="40"/>
      <c r="C43" s="40"/>
    </row>
    <row r="44" spans="1:9" x14ac:dyDescent="0.55000000000000004">
      <c r="A44" s="40"/>
      <c r="B44" s="40"/>
      <c r="C44" s="40"/>
    </row>
    <row r="45" spans="1:9" x14ac:dyDescent="0.55000000000000004">
      <c r="A45" s="40"/>
      <c r="B45" s="40"/>
      <c r="C45" s="40"/>
    </row>
    <row r="46" spans="1:9" x14ac:dyDescent="0.55000000000000004">
      <c r="A46" s="40"/>
      <c r="B46" s="40"/>
      <c r="C46" s="40"/>
    </row>
    <row r="47" spans="1:9" x14ac:dyDescent="0.55000000000000004">
      <c r="A47" s="40"/>
      <c r="B47" s="40"/>
      <c r="C47" s="40"/>
    </row>
  </sheetData>
  <mergeCells count="9">
    <mergeCell ref="A2:I2"/>
    <mergeCell ref="A1:I1"/>
    <mergeCell ref="A5:C5"/>
    <mergeCell ref="F3:F4"/>
    <mergeCell ref="G3:G4"/>
    <mergeCell ref="H3:H4"/>
    <mergeCell ref="I3:I4"/>
    <mergeCell ref="A3:C4"/>
    <mergeCell ref="D3:D4"/>
  </mergeCells>
  <phoneticPr fontId="11" type="noConversion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07</vt:lpstr>
      <vt:lpstr>'07'!Print_Area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Nareerat  Attaphan</dc:creator>
  <cp:lastModifiedBy>Nichakan  Kaewpikul</cp:lastModifiedBy>
  <cp:lastPrinted>2026-04-22T08:48:31Z</cp:lastPrinted>
  <dcterms:created xsi:type="dcterms:W3CDTF">2026-04-03T08:20:18Z</dcterms:created>
  <dcterms:modified xsi:type="dcterms:W3CDTF">2026-04-22T08:48:36Z</dcterms:modified>
</cp:coreProperties>
</file>