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55" windowWidth="11715" windowHeight="5850" activeTab="1"/>
  </bookViews>
  <sheets>
    <sheet name="Type มค-ธค57" sheetId="1" r:id="rId1"/>
    <sheet name="sector2014" sheetId="2" r:id="rId2"/>
    <sheet name="sectorสพรแยกสาขา2014" sheetId="3" r:id="rId3"/>
  </sheets>
  <definedNames>
    <definedName name="_xlnm.Print_Area" localSheetId="1">'sector2014'!$A$1:$I$64</definedName>
    <definedName name="_xlnm.Print_Area" localSheetId="2">'sectorสพรแยกสาขา2014'!$A$1:$I$82</definedName>
    <definedName name="_xlnm.Print_Area" localSheetId="0">'Type มค-ธค57'!$A$2:$E$33</definedName>
    <definedName name="_xlnm.Print_Titles" localSheetId="1">'sector2014'!$1:$5</definedName>
    <definedName name="_xlnm.Print_Titles" localSheetId="2">'sectorสพรแยกสาขา2014'!$1:$5</definedName>
  </definedNames>
  <calcPr fullCalcOnLoad="1"/>
</workbook>
</file>

<file path=xl/sharedStrings.xml><?xml version="1.0" encoding="utf-8"?>
<sst xmlns="http://schemas.openxmlformats.org/spreadsheetml/2006/main" count="293" uniqueCount="107">
  <si>
    <t xml:space="preserve"> </t>
  </si>
  <si>
    <t>Ministries</t>
  </si>
  <si>
    <t>Grant/Technical Cooperation</t>
  </si>
  <si>
    <t>Contributions to International Org.</t>
  </si>
  <si>
    <t>Loans</t>
  </si>
  <si>
    <t>Total (Thai Baht)</t>
  </si>
  <si>
    <t>Ministry of Transport</t>
  </si>
  <si>
    <t xml:space="preserve">NEDA </t>
  </si>
  <si>
    <t>Ministry of Education</t>
  </si>
  <si>
    <t>Ministry of Science and Technology</t>
  </si>
  <si>
    <t>Ministry of Industry</t>
  </si>
  <si>
    <t>Ministry of Energy</t>
  </si>
  <si>
    <t>Ministry of Information and Communication Technology</t>
  </si>
  <si>
    <t>Ministry of Natural Resources and Environment</t>
  </si>
  <si>
    <t>Ministry of Justice</t>
  </si>
  <si>
    <t>Ministry of Agriculture and Cooperatives</t>
  </si>
  <si>
    <t>Ministry of Tourism and Sports</t>
  </si>
  <si>
    <t>Ministry of Defence</t>
  </si>
  <si>
    <t>Bank of Thailand</t>
  </si>
  <si>
    <t>Ministry of Social Development and Human Security</t>
  </si>
  <si>
    <t>Ministry of Commerce</t>
  </si>
  <si>
    <t>Office of the Prime Minister</t>
  </si>
  <si>
    <t>Ministry of Labour</t>
  </si>
  <si>
    <t>Ministry of Foreign Affairs (excl. TICA)</t>
  </si>
  <si>
    <t>Ministry of Public Health</t>
  </si>
  <si>
    <t>Ministry of Interior</t>
  </si>
  <si>
    <t>Ministry of Culture</t>
  </si>
  <si>
    <t>n/a</t>
  </si>
  <si>
    <t>Ministry of Finance</t>
  </si>
  <si>
    <t xml:space="preserve">Total </t>
  </si>
  <si>
    <t xml:space="preserve">Thailand Official Development Assistance </t>
  </si>
  <si>
    <t>Ministry/ Sector</t>
  </si>
  <si>
    <t>Recipient</t>
  </si>
  <si>
    <t>Value (Bath)</t>
  </si>
  <si>
    <t>Type of Cooperation</t>
  </si>
  <si>
    <t>Cambodia</t>
  </si>
  <si>
    <t>Lao PDR</t>
  </si>
  <si>
    <t>Myanmar</t>
  </si>
  <si>
    <t xml:space="preserve"> Vietnam</t>
  </si>
  <si>
    <t>China</t>
  </si>
  <si>
    <t>others</t>
  </si>
  <si>
    <t>Neighbouring Countries Economic Development Cooperation Agency (Public Organization)</t>
  </si>
  <si>
    <t>- Education</t>
  </si>
  <si>
    <t xml:space="preserve">Commission on Higher Education </t>
  </si>
  <si>
    <t>- Agriculture</t>
  </si>
  <si>
    <t>- Tourism</t>
  </si>
  <si>
    <t>- Economic Infrastructure and Services</t>
  </si>
  <si>
    <t>- Communication</t>
  </si>
  <si>
    <t>- Science and Technology</t>
  </si>
  <si>
    <t>Ministry of Natural Resources &amp; Environment</t>
  </si>
  <si>
    <t>- Banking and Financial Services</t>
  </si>
  <si>
    <t>Ministry of Social Development &amp; Human Security</t>
  </si>
  <si>
    <t>- Business and Other Services</t>
  </si>
  <si>
    <t xml:space="preserve">  TICA*</t>
  </si>
  <si>
    <t xml:space="preserve">- Multisector/Cross-Cutting </t>
  </si>
  <si>
    <t>contributions to International Org.</t>
  </si>
  <si>
    <t>Total</t>
  </si>
  <si>
    <t>- Industry</t>
  </si>
  <si>
    <t>- Natural Resources and Environment</t>
  </si>
  <si>
    <t>- Public Health</t>
  </si>
  <si>
    <t>- Science &amp; Technology</t>
  </si>
  <si>
    <t>- Transport</t>
  </si>
  <si>
    <t>สกอ.</t>
  </si>
  <si>
    <t>- Technical Cooperation (Multisector/Cross-Cutting)</t>
  </si>
  <si>
    <r>
      <t>-</t>
    </r>
    <r>
      <rPr>
        <sz val="14"/>
        <rFont val="Cordia New"/>
        <family val="2"/>
      </rPr>
      <t xml:space="preserve"> Multisector/Cross-Cutting</t>
    </r>
  </si>
  <si>
    <t>- Water Supply and Sanitation</t>
  </si>
  <si>
    <t>- Economic</t>
  </si>
  <si>
    <t>- Energy</t>
  </si>
  <si>
    <t>- Information Technology</t>
  </si>
  <si>
    <t>- Infrastructure &amp; Public Utilities</t>
  </si>
  <si>
    <t>- Justice</t>
  </si>
  <si>
    <t>- Labour &amp; Employment</t>
  </si>
  <si>
    <t>- Public Administration</t>
  </si>
  <si>
    <t>- Social Development Welfare</t>
  </si>
  <si>
    <t>- Trade,Services &amp; Investment</t>
  </si>
  <si>
    <t>training, study visit, fellowship, project, experts,Equipment,orthers</t>
  </si>
  <si>
    <t xml:space="preserve">                         "              "</t>
  </si>
  <si>
    <r>
      <t>Exim Bank  ได้รับคืนเงินกู้ (โครงการให้กู้เงินในการซื้อเครื่องจักรและพัฒนาประเทศแก่รัฐบาลเมียนมาร์ ปี 2547 จำนวน 4,000 ล้านบาท ยอดเบิกถอน 3,946 ล้านบาท) รวมยอดเงินต้นที่รับคืนตั้งแต่ปี 2553-2556 เป็นเงินทั้งสิ้น</t>
    </r>
    <r>
      <rPr>
        <sz val="16"/>
        <color indexed="10"/>
        <rFont val="Cordia New"/>
        <family val="2"/>
      </rPr>
      <t xml:space="preserve"> 2,254.94</t>
    </r>
    <r>
      <rPr>
        <sz val="16"/>
        <color indexed="12"/>
        <rFont val="Cordia New"/>
        <family val="2"/>
      </rPr>
      <t xml:space="preserve"> ล้าน</t>
    </r>
    <r>
      <rPr>
        <sz val="16"/>
        <rFont val="Cordia New"/>
        <family val="2"/>
      </rPr>
      <t>บาท ยอดคงเหลือ 1,691 ล้านบาท</t>
    </r>
  </si>
  <si>
    <t>- Social /Welfare Services</t>
  </si>
  <si>
    <t xml:space="preserve">   - TICA</t>
  </si>
  <si>
    <r>
      <t>Exim Bank  ได้รับคืนเงินกู้ (โครงการให้กู้เงินในการซื้อเครื่องจักรและพัฒนาประเทศแก่รัฐบาลเมียนมาร์ ปี 2547 จำนวน 4,000 ล้านบาท ยอดเบิกถอน 3,946 ล้านบาท) รวมยอดเงินต้นที่รับคืนตั้งแต่ปี 2553-2556 เป็นเงินทั้งสิ้น</t>
    </r>
    <r>
      <rPr>
        <sz val="16"/>
        <color indexed="10"/>
        <rFont val="Cordia New"/>
        <family val="2"/>
      </rPr>
      <t xml:space="preserve"> 2,254.94</t>
    </r>
    <r>
      <rPr>
        <sz val="16"/>
        <color indexed="12"/>
        <rFont val="Cordia New"/>
        <family val="2"/>
      </rPr>
      <t xml:space="preserve"> ล้าน</t>
    </r>
    <r>
      <rPr>
        <sz val="16"/>
        <rFont val="Cordia New"/>
        <family val="2"/>
      </rPr>
      <t xml:space="preserve">บาท </t>
    </r>
  </si>
  <si>
    <t xml:space="preserve">- Multisector </t>
  </si>
  <si>
    <t>- Infrastructure</t>
  </si>
  <si>
    <t xml:space="preserve"> project</t>
  </si>
  <si>
    <t xml:space="preserve"> training</t>
  </si>
  <si>
    <t xml:space="preserve"> training, study visit, experts </t>
  </si>
  <si>
    <t xml:space="preserve"> training, study visit, experts, </t>
  </si>
  <si>
    <t xml:space="preserve"> meeting</t>
  </si>
  <si>
    <t xml:space="preserve"> concessionary loan </t>
  </si>
  <si>
    <t xml:space="preserve"> training, study visit </t>
  </si>
  <si>
    <t xml:space="preserve"> fellowship,research, training</t>
  </si>
  <si>
    <t xml:space="preserve"> training, study visit, research</t>
  </si>
  <si>
    <t xml:space="preserve">   -  Commission on Higher Education</t>
  </si>
  <si>
    <t>Thailand Official Development Assistance in January - December 2014</t>
  </si>
  <si>
    <t xml:space="preserve"> January - December 2014</t>
  </si>
  <si>
    <r>
      <t xml:space="preserve">- </t>
    </r>
    <r>
      <rPr>
        <sz val="16"/>
        <rFont val="Cordia New"/>
        <family val="2"/>
      </rPr>
      <t>Natural Resources &amp; Environment</t>
    </r>
  </si>
  <si>
    <t xml:space="preserve">construction </t>
  </si>
  <si>
    <t xml:space="preserve"> Equipment</t>
  </si>
  <si>
    <t xml:space="preserve"> training, study visit, fellowship, project, experts</t>
  </si>
  <si>
    <t xml:space="preserve"> fellowship, training, studu visit</t>
  </si>
  <si>
    <t xml:space="preserve"> study visit</t>
  </si>
  <si>
    <r>
      <t xml:space="preserve">- </t>
    </r>
    <r>
      <rPr>
        <sz val="14"/>
        <rFont val="Cordia New"/>
        <family val="2"/>
      </rPr>
      <t xml:space="preserve"> Multisector/Cross-Cutting</t>
    </r>
  </si>
  <si>
    <t xml:space="preserve"> project, training</t>
  </si>
  <si>
    <t xml:space="preserve">D:\oda2557new      </t>
  </si>
  <si>
    <t>23 July 2015</t>
  </si>
  <si>
    <t>22 July 2015</t>
  </si>
  <si>
    <t>.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</si>
</sst>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0_-;\-* #,##0.0000_-;_-* &quot;-&quot;??_-;_-@_-"/>
    <numFmt numFmtId="202" formatCode="[$-409]d\-mmm\-yy;@"/>
    <numFmt numFmtId="203" formatCode="[$-409]dd\-mmm\-yy;@"/>
    <numFmt numFmtId="204" formatCode="[$-409]d\-mmm\-yyyy;@"/>
    <numFmt numFmtId="205" formatCode="_-* #,##0.000_-;\-* #,##0.000_-;_-* &quot;-&quot;??_-;_-@_-"/>
    <numFmt numFmtId="206" formatCode="_(* #,##0.0_);_(* \(#,##0.0\);_(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_-* #,##0.00000_-;\-* #,##0.00000_-;_-* &quot;-&quot;??_-;_-@_-"/>
  </numFmts>
  <fonts count="41">
    <font>
      <sz val="14"/>
      <name val="Cordia New"/>
      <family val="0"/>
    </font>
    <font>
      <sz val="11"/>
      <color indexed="8"/>
      <name val="Tahoma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Cordia New"/>
      <family val="2"/>
    </font>
    <font>
      <sz val="16"/>
      <color indexed="10"/>
      <name val="Cordia New"/>
      <family val="2"/>
    </font>
    <font>
      <sz val="8"/>
      <name val="Arial"/>
      <family val="2"/>
    </font>
    <font>
      <sz val="16"/>
      <color indexed="12"/>
      <name val="Cordia New"/>
      <family val="2"/>
    </font>
    <font>
      <sz val="14"/>
      <color indexed="12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sz val="10"/>
      <color indexed="17"/>
      <name val="Cordia New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0"/>
      <color indexed="10"/>
      <name val="Arial"/>
      <family val="2"/>
    </font>
    <font>
      <sz val="14"/>
      <color indexed="10"/>
      <name val="Cordia New"/>
      <family val="2"/>
    </font>
    <font>
      <b/>
      <sz val="16"/>
      <color indexed="56"/>
      <name val="Cordia New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sz val="16"/>
      <color rgb="FFFF0000"/>
      <name val="Cordia New"/>
      <family val="2"/>
    </font>
    <font>
      <b/>
      <sz val="10"/>
      <color rgb="FFFF0000"/>
      <name val="Arial"/>
      <family val="2"/>
    </font>
    <font>
      <sz val="14"/>
      <color rgb="FFFF0000"/>
      <name val="Cordia New"/>
      <family val="2"/>
    </font>
    <font>
      <b/>
      <sz val="16"/>
      <color rgb="FF002060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</cellStyleXfs>
  <cellXfs count="176">
    <xf numFmtId="0" fontId="0" fillId="0" borderId="0" xfId="0" applyAlignment="1">
      <alignment/>
    </xf>
    <xf numFmtId="194" fontId="16" fillId="0" borderId="0" xfId="45" applyFont="1" applyAlignment="1">
      <alignment vertical="center" wrapText="1"/>
    </xf>
    <xf numFmtId="0" fontId="16" fillId="0" borderId="0" xfId="60">
      <alignment/>
      <protection/>
    </xf>
    <xf numFmtId="0" fontId="16" fillId="0" borderId="0" xfId="60" applyFont="1">
      <alignment/>
      <protection/>
    </xf>
    <xf numFmtId="194" fontId="16" fillId="0" borderId="0" xfId="60" applyNumberFormat="1">
      <alignment/>
      <protection/>
    </xf>
    <xf numFmtId="0" fontId="16" fillId="0" borderId="0" xfId="60" applyFont="1" applyFill="1" applyBorder="1">
      <alignment/>
      <protection/>
    </xf>
    <xf numFmtId="0" fontId="16" fillId="0" borderId="0" xfId="60" applyFont="1" applyFill="1" applyBorder="1">
      <alignment/>
      <protection/>
    </xf>
    <xf numFmtId="0" fontId="16" fillId="0" borderId="0" xfId="61">
      <alignment/>
      <protection/>
    </xf>
    <xf numFmtId="0" fontId="2" fillId="0" borderId="0" xfId="61" applyFont="1">
      <alignment/>
      <protection/>
    </xf>
    <xf numFmtId="0" fontId="2" fillId="0" borderId="10" xfId="0" applyFont="1" applyFill="1" applyBorder="1" applyAlignment="1" quotePrefix="1">
      <alignment vertical="center"/>
    </xf>
    <xf numFmtId="194" fontId="16" fillId="0" borderId="0" xfId="61" applyNumberFormat="1">
      <alignment/>
      <protection/>
    </xf>
    <xf numFmtId="43" fontId="16" fillId="0" borderId="0" xfId="61" applyNumberFormat="1">
      <alignment/>
      <protection/>
    </xf>
    <xf numFmtId="2" fontId="16" fillId="0" borderId="0" xfId="61" applyNumberFormat="1">
      <alignment/>
      <protection/>
    </xf>
    <xf numFmtId="0" fontId="26" fillId="0" borderId="0" xfId="61" applyFont="1" applyBorder="1" applyAlignment="1">
      <alignment horizontal="center"/>
      <protection/>
    </xf>
    <xf numFmtId="0" fontId="26" fillId="0" borderId="11" xfId="61" applyFont="1" applyBorder="1" applyAlignment="1">
      <alignment horizontal="center"/>
      <protection/>
    </xf>
    <xf numFmtId="0" fontId="0" fillId="0" borderId="10" xfId="61" applyFont="1" applyFill="1" applyBorder="1" applyAlignment="1">
      <alignment horizontal="left"/>
      <protection/>
    </xf>
    <xf numFmtId="194" fontId="2" fillId="0" borderId="0" xfId="45" applyFont="1" applyAlignment="1">
      <alignment horizontal="center" vertical="center" wrapText="1"/>
    </xf>
    <xf numFmtId="194" fontId="2" fillId="0" borderId="0" xfId="45" applyFont="1" applyAlignment="1">
      <alignment horizontal="right" vertical="center" wrapText="1"/>
    </xf>
    <xf numFmtId="0" fontId="16" fillId="0" borderId="0" xfId="61" applyFont="1">
      <alignment/>
      <protection/>
    </xf>
    <xf numFmtId="43" fontId="21" fillId="0" borderId="12" xfId="42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61" applyFont="1" applyBorder="1" applyAlignment="1">
      <alignment horizontal="center"/>
      <protection/>
    </xf>
    <xf numFmtId="194" fontId="2" fillId="0" borderId="13" xfId="45" applyFont="1" applyFill="1" applyBorder="1" applyAlignment="1">
      <alignment vertical="center" wrapText="1"/>
    </xf>
    <xf numFmtId="0" fontId="16" fillId="0" borderId="0" xfId="61" applyFill="1">
      <alignment/>
      <protection/>
    </xf>
    <xf numFmtId="194" fontId="2" fillId="0" borderId="14" xfId="45" applyFont="1" applyFill="1" applyBorder="1" applyAlignment="1">
      <alignment vertical="center" wrapText="1"/>
    </xf>
    <xf numFmtId="0" fontId="0" fillId="0" borderId="10" xfId="61" applyFont="1" applyFill="1" applyBorder="1" applyAlignment="1">
      <alignment horizontal="left" wrapText="1"/>
      <protection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top" wrapText="1"/>
    </xf>
    <xf numFmtId="43" fontId="0" fillId="24" borderId="10" xfId="42" applyFont="1" applyFill="1" applyBorder="1" applyAlignment="1">
      <alignment wrapText="1"/>
    </xf>
    <xf numFmtId="43" fontId="2" fillId="24" borderId="10" xfId="42" applyFont="1" applyFill="1" applyBorder="1" applyAlignment="1">
      <alignment wrapText="1"/>
    </xf>
    <xf numFmtId="194" fontId="37" fillId="24" borderId="10" xfId="45" applyFont="1" applyFill="1" applyBorder="1" applyAlignment="1">
      <alignment horizontal="center" vertical="center" wrapText="1"/>
    </xf>
    <xf numFmtId="194" fontId="2" fillId="24" borderId="10" xfId="45" applyFont="1" applyFill="1" applyBorder="1" applyAlignment="1">
      <alignment vertical="center" wrapText="1"/>
    </xf>
    <xf numFmtId="0" fontId="0" fillId="0" borderId="14" xfId="42" applyNumberFormat="1" applyFont="1" applyBorder="1" applyAlignment="1">
      <alignment horizontal="center" vertical="center" wrapText="1"/>
    </xf>
    <xf numFmtId="14" fontId="0" fillId="24" borderId="0" xfId="61" applyNumberFormat="1" applyFont="1" applyFill="1" quotePrefix="1">
      <alignment/>
      <protection/>
    </xf>
    <xf numFmtId="43" fontId="0" fillId="24" borderId="15" xfId="42" applyFont="1" applyFill="1" applyBorder="1" applyAlignment="1">
      <alignment/>
    </xf>
    <xf numFmtId="194" fontId="2" fillId="24" borderId="10" xfId="45" applyFont="1" applyFill="1" applyBorder="1" applyAlignment="1">
      <alignment wrapText="1"/>
    </xf>
    <xf numFmtId="43" fontId="2" fillId="24" borderId="10" xfId="42" applyNumberFormat="1" applyFont="1" applyFill="1" applyBorder="1" applyAlignment="1">
      <alignment wrapText="1"/>
    </xf>
    <xf numFmtId="194" fontId="3" fillId="0" borderId="12" xfId="45" applyFont="1" applyBorder="1" applyAlignment="1">
      <alignment vertical="center" wrapText="1"/>
    </xf>
    <xf numFmtId="194" fontId="3" fillId="0" borderId="12" xfId="45" applyFont="1" applyBorder="1" applyAlignment="1">
      <alignment horizontal="center" vertical="center" wrapText="1"/>
    </xf>
    <xf numFmtId="43" fontId="26" fillId="0" borderId="0" xfId="42" applyFont="1" applyBorder="1" applyAlignment="1">
      <alignment horizontal="center"/>
    </xf>
    <xf numFmtId="200" fontId="16" fillId="0" borderId="0" xfId="42" applyNumberFormat="1" applyFont="1" applyAlignment="1">
      <alignment/>
    </xf>
    <xf numFmtId="206" fontId="2" fillId="0" borderId="0" xfId="45" applyNumberFormat="1" applyFont="1" applyFill="1" applyBorder="1" applyAlignment="1">
      <alignment wrapText="1"/>
    </xf>
    <xf numFmtId="43" fontId="0" fillId="24" borderId="15" xfId="42" applyFont="1" applyFill="1" applyBorder="1" applyAlignment="1">
      <alignment/>
    </xf>
    <xf numFmtId="43" fontId="0" fillId="24" borderId="10" xfId="42" applyFont="1" applyFill="1" applyBorder="1" applyAlignment="1">
      <alignment/>
    </xf>
    <xf numFmtId="0" fontId="0" fillId="24" borderId="0" xfId="61" applyFont="1" applyFill="1">
      <alignment/>
      <protection/>
    </xf>
    <xf numFmtId="194" fontId="2" fillId="24" borderId="0" xfId="45" applyFont="1" applyFill="1" applyBorder="1" applyAlignment="1">
      <alignment horizontal="center" vertical="center" wrapText="1"/>
    </xf>
    <xf numFmtId="194" fontId="0" fillId="24" borderId="0" xfId="61" applyNumberFormat="1" applyFont="1" applyFill="1">
      <alignment/>
      <protection/>
    </xf>
    <xf numFmtId="194" fontId="0" fillId="24" borderId="10" xfId="46" applyFont="1" applyFill="1" applyBorder="1" applyAlignment="1">
      <alignment/>
    </xf>
    <xf numFmtId="43" fontId="0" fillId="24" borderId="16" xfId="42" applyFont="1" applyFill="1" applyBorder="1" applyAlignment="1">
      <alignment/>
    </xf>
    <xf numFmtId="0" fontId="0" fillId="24" borderId="10" xfId="61" applyFont="1" applyFill="1" applyBorder="1">
      <alignment/>
      <protection/>
    </xf>
    <xf numFmtId="43" fontId="21" fillId="24" borderId="10" xfId="0" applyNumberFormat="1" applyFont="1" applyFill="1" applyBorder="1" applyAlignment="1">
      <alignment/>
    </xf>
    <xf numFmtId="43" fontId="0" fillId="24" borderId="15" xfId="0" applyNumberFormat="1" applyFont="1" applyFill="1" applyBorder="1" applyAlignment="1">
      <alignment/>
    </xf>
    <xf numFmtId="194" fontId="0" fillId="24" borderId="10" xfId="45" applyFont="1" applyFill="1" applyBorder="1" applyAlignment="1">
      <alignment horizontal="left" vertical="center" wrapText="1"/>
    </xf>
    <xf numFmtId="0" fontId="0" fillId="24" borderId="10" xfId="0" applyFont="1" applyFill="1" applyBorder="1" applyAlignment="1" quotePrefix="1">
      <alignment vertical="center"/>
    </xf>
    <xf numFmtId="43" fontId="21" fillId="24" borderId="15" xfId="0" applyNumberFormat="1" applyFont="1" applyFill="1" applyBorder="1" applyAlignment="1">
      <alignment/>
    </xf>
    <xf numFmtId="0" fontId="2" fillId="24" borderId="10" xfId="0" applyFont="1" applyFill="1" applyBorder="1" applyAlignment="1" quotePrefix="1">
      <alignment vertical="center"/>
    </xf>
    <xf numFmtId="0" fontId="0" fillId="24" borderId="10" xfId="61" applyFont="1" applyFill="1" applyBorder="1" quotePrefix="1">
      <alignment/>
      <protection/>
    </xf>
    <xf numFmtId="0" fontId="0" fillId="24" borderId="10" xfId="0" applyFont="1" applyFill="1" applyBorder="1" applyAlignment="1" quotePrefix="1">
      <alignment vertical="center" wrapText="1"/>
    </xf>
    <xf numFmtId="0" fontId="21" fillId="24" borderId="10" xfId="61" applyFont="1" applyFill="1" applyBorder="1" quotePrefix="1">
      <alignment/>
      <protection/>
    </xf>
    <xf numFmtId="0" fontId="0" fillId="24" borderId="10" xfId="61" applyFont="1" applyFill="1" applyBorder="1">
      <alignment/>
      <protection/>
    </xf>
    <xf numFmtId="0" fontId="21" fillId="24" borderId="10" xfId="0" applyFont="1" applyFill="1" applyBorder="1" applyAlignment="1">
      <alignment vertical="center" wrapText="1"/>
    </xf>
    <xf numFmtId="43" fontId="25" fillId="24" borderId="10" xfId="42" applyFont="1" applyFill="1" applyBorder="1" applyAlignment="1">
      <alignment/>
    </xf>
    <xf numFmtId="0" fontId="25" fillId="24" borderId="10" xfId="61" applyFont="1" applyFill="1" applyBorder="1">
      <alignment/>
      <protection/>
    </xf>
    <xf numFmtId="43" fontId="0" fillId="24" borderId="10" xfId="42" applyFont="1" applyFill="1" applyBorder="1" applyAlignment="1">
      <alignment/>
    </xf>
    <xf numFmtId="194" fontId="0" fillId="24" borderId="10" xfId="45" applyFont="1" applyFill="1" applyBorder="1" applyAlignment="1">
      <alignment horizontal="left" vertical="center"/>
    </xf>
    <xf numFmtId="0" fontId="21" fillId="24" borderId="10" xfId="61" applyFont="1" applyFill="1" applyBorder="1">
      <alignment/>
      <protection/>
    </xf>
    <xf numFmtId="43" fontId="0" fillId="24" borderId="16" xfId="0" applyNumberFormat="1" applyFont="1" applyFill="1" applyBorder="1" applyAlignment="1">
      <alignment/>
    </xf>
    <xf numFmtId="43" fontId="0" fillId="24" borderId="10" xfId="0" applyNumberFormat="1" applyFont="1" applyFill="1" applyBorder="1" applyAlignment="1">
      <alignment/>
    </xf>
    <xf numFmtId="43" fontId="0" fillId="24" borderId="10" xfId="0" applyNumberFormat="1" applyFont="1" applyFill="1" applyBorder="1" applyAlignment="1">
      <alignment vertical="top"/>
    </xf>
    <xf numFmtId="43" fontId="0" fillId="24" borderId="10" xfId="42" applyFont="1" applyFill="1" applyBorder="1" applyAlignment="1">
      <alignment vertical="top" wrapText="1"/>
    </xf>
    <xf numFmtId="0" fontId="0" fillId="24" borderId="10" xfId="61" applyFont="1" applyFill="1" applyBorder="1" quotePrefix="1">
      <alignment/>
      <protection/>
    </xf>
    <xf numFmtId="43" fontId="0" fillId="24" borderId="10" xfId="42" applyNumberFormat="1" applyFont="1" applyFill="1" applyBorder="1" applyAlignment="1">
      <alignment/>
    </xf>
    <xf numFmtId="194" fontId="0" fillId="24" borderId="10" xfId="45" applyFont="1" applyFill="1" applyBorder="1" applyAlignment="1">
      <alignment horizontal="left" vertical="center"/>
    </xf>
    <xf numFmtId="43" fontId="0" fillId="24" borderId="10" xfId="42" applyFont="1" applyFill="1" applyBorder="1" applyAlignment="1">
      <alignment/>
    </xf>
    <xf numFmtId="0" fontId="21" fillId="24" borderId="15" xfId="61" applyFont="1" applyFill="1" applyBorder="1">
      <alignment/>
      <protection/>
    </xf>
    <xf numFmtId="0" fontId="0" fillId="24" borderId="10" xfId="61" applyFont="1" applyFill="1" applyBorder="1" applyAlignment="1" quotePrefix="1">
      <alignment vertical="center"/>
      <protection/>
    </xf>
    <xf numFmtId="43" fontId="0" fillId="24" borderId="15" xfId="42" applyFont="1" applyFill="1" applyBorder="1" applyAlignment="1">
      <alignment vertical="top" wrapText="1"/>
    </xf>
    <xf numFmtId="0" fontId="3" fillId="24" borderId="10" xfId="61" applyFont="1" applyFill="1" applyBorder="1">
      <alignment/>
      <protection/>
    </xf>
    <xf numFmtId="43" fontId="0" fillId="24" borderId="15" xfId="42" applyFill="1" applyBorder="1" applyAlignment="1">
      <alignment vertical="top" wrapText="1"/>
    </xf>
    <xf numFmtId="0" fontId="2" fillId="24" borderId="10" xfId="61" applyFont="1" applyFill="1" applyBorder="1" quotePrefix="1">
      <alignment/>
      <protection/>
    </xf>
    <xf numFmtId="43" fontId="0" fillId="24" borderId="10" xfId="45" applyNumberFormat="1" applyFont="1" applyFill="1" applyBorder="1" applyAlignment="1">
      <alignment/>
    </xf>
    <xf numFmtId="194" fontId="21" fillId="24" borderId="15" xfId="45" applyFont="1" applyFill="1" applyBorder="1" applyAlignment="1">
      <alignment vertical="center" wrapText="1"/>
    </xf>
    <xf numFmtId="0" fontId="21" fillId="24" borderId="17" xfId="61" applyFont="1" applyFill="1" applyBorder="1">
      <alignment/>
      <protection/>
    </xf>
    <xf numFmtId="0" fontId="0" fillId="24" borderId="16" xfId="61" applyFont="1" applyFill="1" applyBorder="1" applyAlignment="1" quotePrefix="1">
      <alignment vertical="center"/>
      <protection/>
    </xf>
    <xf numFmtId="0" fontId="21" fillId="24" borderId="18" xfId="61" applyFont="1" applyFill="1" applyBorder="1" applyAlignment="1">
      <alignment horizontal="center"/>
      <protection/>
    </xf>
    <xf numFmtId="43" fontId="21" fillId="24" borderId="19" xfId="61" applyNumberFormat="1" applyFont="1" applyFill="1" applyBorder="1" applyAlignment="1">
      <alignment horizontal="center"/>
      <protection/>
    </xf>
    <xf numFmtId="0" fontId="21" fillId="24" borderId="18" xfId="61" applyFont="1" applyFill="1" applyBorder="1">
      <alignment/>
      <protection/>
    </xf>
    <xf numFmtId="0" fontId="0" fillId="24" borderId="16" xfId="61" applyFont="1" applyFill="1" applyBorder="1" applyAlignment="1" quotePrefix="1">
      <alignment vertical="center"/>
      <protection/>
    </xf>
    <xf numFmtId="43" fontId="2" fillId="24" borderId="10" xfId="42" applyFont="1" applyFill="1" applyBorder="1" applyAlignment="1">
      <alignment vertical="top" wrapText="1"/>
    </xf>
    <xf numFmtId="194" fontId="2" fillId="24" borderId="10" xfId="45" applyFont="1" applyFill="1" applyBorder="1" applyAlignment="1">
      <alignment horizontal="center" vertical="center" wrapText="1"/>
    </xf>
    <xf numFmtId="194" fontId="3" fillId="0" borderId="12" xfId="45" applyFont="1" applyBorder="1" applyAlignment="1">
      <alignment horizontal="center" wrapText="1"/>
    </xf>
    <xf numFmtId="194" fontId="3" fillId="0" borderId="12" xfId="45" applyFont="1" applyBorder="1" applyAlignment="1">
      <alignment horizontal="center" vertical="center"/>
    </xf>
    <xf numFmtId="194" fontId="3" fillId="0" borderId="18" xfId="45" applyFont="1" applyBorder="1" applyAlignment="1">
      <alignment horizontal="center" vertical="center" wrapText="1"/>
    </xf>
    <xf numFmtId="194" fontId="2" fillId="0" borderId="0" xfId="45" applyFont="1" applyFill="1" applyBorder="1" applyAlignment="1">
      <alignment vertical="center" wrapText="1"/>
    </xf>
    <xf numFmtId="0" fontId="0" fillId="0" borderId="0" xfId="42" applyNumberFormat="1" applyFont="1" applyBorder="1" applyAlignment="1">
      <alignment horizontal="center" vertical="center" wrapText="1"/>
    </xf>
    <xf numFmtId="43" fontId="16" fillId="0" borderId="0" xfId="42" applyFont="1" applyAlignment="1">
      <alignment/>
    </xf>
    <xf numFmtId="0" fontId="21" fillId="0" borderId="20" xfId="61" applyFont="1" applyBorder="1" applyAlignment="1">
      <alignment horizontal="center"/>
      <protection/>
    </xf>
    <xf numFmtId="194" fontId="3" fillId="24" borderId="10" xfId="45" applyFont="1" applyFill="1" applyBorder="1" applyAlignment="1">
      <alignment wrapText="1"/>
    </xf>
    <xf numFmtId="194" fontId="27" fillId="24" borderId="0" xfId="45" applyFont="1" applyFill="1" applyAlignment="1">
      <alignment horizontal="center" vertical="center" wrapText="1"/>
    </xf>
    <xf numFmtId="43" fontId="0" fillId="24" borderId="0" xfId="61" applyNumberFormat="1" applyFont="1" applyFill="1">
      <alignment/>
      <protection/>
    </xf>
    <xf numFmtId="43" fontId="0" fillId="24" borderId="15" xfId="45" applyNumberFormat="1" applyFont="1" applyFill="1" applyBorder="1" applyAlignment="1">
      <alignment/>
    </xf>
    <xf numFmtId="0" fontId="0" fillId="24" borderId="10" xfId="61" applyFont="1" applyFill="1" applyBorder="1" applyAlignment="1" quotePrefix="1">
      <alignment vertical="center"/>
      <protection/>
    </xf>
    <xf numFmtId="0" fontId="0" fillId="24" borderId="16" xfId="61" applyFont="1" applyFill="1" applyBorder="1">
      <alignment/>
      <protection/>
    </xf>
    <xf numFmtId="3" fontId="0" fillId="24" borderId="14" xfId="42" applyNumberFormat="1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/>
    </xf>
    <xf numFmtId="194" fontId="2" fillId="24" borderId="10" xfId="45" applyFont="1" applyFill="1" applyBorder="1" applyAlignment="1" quotePrefix="1">
      <alignment vertical="center" wrapText="1"/>
    </xf>
    <xf numFmtId="194" fontId="2" fillId="24" borderId="10" xfId="45" applyFont="1" applyFill="1" applyBorder="1" applyAlignment="1">
      <alignment horizontal="left" vertical="center" wrapText="1"/>
    </xf>
    <xf numFmtId="43" fontId="2" fillId="24" borderId="10" xfId="42" applyNumberFormat="1" applyFont="1" applyFill="1" applyBorder="1" applyAlignment="1">
      <alignment/>
    </xf>
    <xf numFmtId="194" fontId="2" fillId="24" borderId="10" xfId="45" applyFont="1" applyFill="1" applyBorder="1" applyAlignment="1">
      <alignment/>
    </xf>
    <xf numFmtId="194" fontId="2" fillId="24" borderId="21" xfId="45" applyFont="1" applyFill="1" applyBorder="1" applyAlignment="1">
      <alignment/>
    </xf>
    <xf numFmtId="194" fontId="2" fillId="24" borderId="22" xfId="45" applyFont="1" applyFill="1" applyBorder="1" applyAlignment="1">
      <alignment wrapText="1"/>
    </xf>
    <xf numFmtId="43" fontId="2" fillId="24" borderId="16" xfId="45" applyNumberFormat="1" applyFont="1" applyFill="1" applyBorder="1" applyAlignment="1">
      <alignment/>
    </xf>
    <xf numFmtId="194" fontId="2" fillId="24" borderId="16" xfId="45" applyFont="1" applyFill="1" applyBorder="1" applyAlignment="1">
      <alignment wrapText="1"/>
    </xf>
    <xf numFmtId="43" fontId="2" fillId="24" borderId="23" xfId="42" applyFont="1" applyFill="1" applyBorder="1" applyAlignment="1">
      <alignment/>
    </xf>
    <xf numFmtId="43" fontId="2" fillId="24" borderId="10" xfId="60" applyNumberFormat="1" applyFont="1" applyFill="1" applyBorder="1" applyAlignment="1">
      <alignment wrapText="1"/>
      <protection/>
    </xf>
    <xf numFmtId="194" fontId="2" fillId="24" borderId="15" xfId="45" applyFont="1" applyFill="1" applyBorder="1" applyAlignment="1">
      <alignment wrapText="1"/>
    </xf>
    <xf numFmtId="43" fontId="2" fillId="24" borderId="24" xfId="42" applyFont="1" applyFill="1" applyBorder="1" applyAlignment="1">
      <alignment/>
    </xf>
    <xf numFmtId="194" fontId="2" fillId="24" borderId="24" xfId="45" applyFont="1" applyFill="1" applyBorder="1" applyAlignment="1">
      <alignment wrapText="1"/>
    </xf>
    <xf numFmtId="43" fontId="2" fillId="24" borderId="17" xfId="42" applyFont="1" applyFill="1" applyBorder="1" applyAlignment="1">
      <alignment/>
    </xf>
    <xf numFmtId="194" fontId="3" fillId="24" borderId="10" xfId="45" applyFont="1" applyFill="1" applyBorder="1" applyAlignment="1">
      <alignment horizontal="right" vertical="center" wrapText="1"/>
    </xf>
    <xf numFmtId="194" fontId="2" fillId="24" borderId="17" xfId="45" applyFont="1" applyFill="1" applyBorder="1" applyAlignment="1">
      <alignment wrapText="1"/>
    </xf>
    <xf numFmtId="194" fontId="3" fillId="24" borderId="17" xfId="45" applyFont="1" applyFill="1" applyBorder="1" applyAlignment="1">
      <alignment horizontal="right" vertical="center" wrapText="1"/>
    </xf>
    <xf numFmtId="194" fontId="27" fillId="24" borderId="0" xfId="45" applyFont="1" applyFill="1" applyAlignment="1">
      <alignment vertical="center" wrapText="1"/>
    </xf>
    <xf numFmtId="0" fontId="0" fillId="24" borderId="10" xfId="61" applyFont="1" applyFill="1" applyBorder="1" applyAlignment="1">
      <alignment horizontal="left"/>
      <protection/>
    </xf>
    <xf numFmtId="0" fontId="0" fillId="24" borderId="10" xfId="0" applyFont="1" applyFill="1" applyBorder="1" applyAlignment="1" quotePrefix="1">
      <alignment vertical="center"/>
    </xf>
    <xf numFmtId="0" fontId="21" fillId="24" borderId="16" xfId="61" applyFont="1" applyFill="1" applyBorder="1" applyAlignment="1" quotePrefix="1">
      <alignment vertical="center"/>
      <protection/>
    </xf>
    <xf numFmtId="43" fontId="21" fillId="24" borderId="25" xfId="61" applyNumberFormat="1" applyFont="1" applyFill="1" applyBorder="1" applyAlignment="1">
      <alignment horizontal="center"/>
      <protection/>
    </xf>
    <xf numFmtId="43" fontId="21" fillId="24" borderId="18" xfId="61" applyNumberFormat="1" applyFont="1" applyFill="1" applyBorder="1" applyAlignment="1">
      <alignment horizontal="center"/>
      <protection/>
    </xf>
    <xf numFmtId="43" fontId="38" fillId="0" borderId="0" xfId="61" applyNumberFormat="1" applyFont="1">
      <alignment/>
      <protection/>
    </xf>
    <xf numFmtId="194" fontId="3" fillId="24" borderId="16" xfId="45" applyFont="1" applyFill="1" applyBorder="1" applyAlignment="1">
      <alignment vertical="center" wrapText="1"/>
    </xf>
    <xf numFmtId="194" fontId="2" fillId="24" borderId="15" xfId="45" applyFont="1" applyFill="1" applyBorder="1" applyAlignment="1">
      <alignment vertical="center" wrapText="1"/>
    </xf>
    <xf numFmtId="43" fontId="2" fillId="24" borderId="10" xfId="42" applyFont="1" applyFill="1" applyBorder="1" applyAlignment="1">
      <alignment/>
    </xf>
    <xf numFmtId="43" fontId="2" fillId="24" borderId="10" xfId="42" applyFont="1" applyFill="1" applyBorder="1" applyAlignment="1">
      <alignment vertical="top" wrapText="1"/>
    </xf>
    <xf numFmtId="43" fontId="2" fillId="0" borderId="0" xfId="0" applyNumberFormat="1" applyFont="1" applyBorder="1" applyAlignment="1">
      <alignment/>
    </xf>
    <xf numFmtId="43" fontId="2" fillId="0" borderId="0" xfId="42" applyFont="1" applyBorder="1" applyAlignment="1">
      <alignment/>
    </xf>
    <xf numFmtId="43" fontId="2" fillId="24" borderId="15" xfId="0" applyNumberFormat="1" applyFont="1" applyFill="1" applyBorder="1" applyAlignment="1">
      <alignment/>
    </xf>
    <xf numFmtId="0" fontId="16" fillId="0" borderId="0" xfId="61" applyFont="1">
      <alignment/>
      <protection/>
    </xf>
    <xf numFmtId="194" fontId="0" fillId="24" borderId="15" xfId="61" applyNumberFormat="1" applyFont="1" applyFill="1" applyBorder="1">
      <alignment/>
      <protection/>
    </xf>
    <xf numFmtId="194" fontId="0" fillId="24" borderId="10" xfId="61" applyNumberFormat="1" applyFont="1" applyFill="1" applyBorder="1">
      <alignment/>
      <protection/>
    </xf>
    <xf numFmtId="0" fontId="3" fillId="24" borderId="10" xfId="61" applyFont="1" applyFill="1" applyBorder="1" quotePrefix="1">
      <alignment/>
      <protection/>
    </xf>
    <xf numFmtId="0" fontId="16" fillId="24" borderId="16" xfId="61" applyFill="1" applyBorder="1">
      <alignment/>
      <protection/>
    </xf>
    <xf numFmtId="43" fontId="0" fillId="24" borderId="16" xfId="42" applyFont="1" applyFill="1" applyBorder="1" applyAlignment="1">
      <alignment/>
    </xf>
    <xf numFmtId="0" fontId="16" fillId="24" borderId="10" xfId="61" applyFill="1" applyBorder="1">
      <alignment/>
      <protection/>
    </xf>
    <xf numFmtId="194" fontId="0" fillId="24" borderId="15" xfId="46" applyFont="1" applyFill="1" applyBorder="1" applyAlignment="1">
      <alignment/>
    </xf>
    <xf numFmtId="0" fontId="16" fillId="24" borderId="15" xfId="61" applyFill="1" applyBorder="1">
      <alignment/>
      <protection/>
    </xf>
    <xf numFmtId="194" fontId="3" fillId="24" borderId="10" xfId="45" applyFont="1" applyFill="1" applyBorder="1" applyAlignment="1">
      <alignment horizontal="left" vertical="center" wrapText="1"/>
    </xf>
    <xf numFmtId="194" fontId="39" fillId="24" borderId="10" xfId="46" applyFont="1" applyFill="1" applyBorder="1" applyAlignment="1">
      <alignment/>
    </xf>
    <xf numFmtId="0" fontId="39" fillId="24" borderId="10" xfId="61" applyFont="1" applyFill="1" applyBorder="1">
      <alignment/>
      <protection/>
    </xf>
    <xf numFmtId="0" fontId="16" fillId="24" borderId="0" xfId="61" applyFill="1">
      <alignment/>
      <protection/>
    </xf>
    <xf numFmtId="203" fontId="21" fillId="24" borderId="0" xfId="45" applyNumberFormat="1" applyFont="1" applyFill="1" applyBorder="1" applyAlignment="1">
      <alignment horizontal="center" vertical="center" wrapText="1"/>
    </xf>
    <xf numFmtId="0" fontId="21" fillId="24" borderId="0" xfId="61" applyFont="1" applyFill="1">
      <alignment/>
      <protection/>
    </xf>
    <xf numFmtId="43" fontId="28" fillId="24" borderId="0" xfId="42" applyFont="1" applyFill="1" applyAlignment="1">
      <alignment/>
    </xf>
    <xf numFmtId="43" fontId="29" fillId="24" borderId="0" xfId="42" applyFont="1" applyFill="1" applyAlignment="1">
      <alignment/>
    </xf>
    <xf numFmtId="0" fontId="28" fillId="24" borderId="0" xfId="61" applyFont="1" applyFill="1">
      <alignment/>
      <protection/>
    </xf>
    <xf numFmtId="194" fontId="0" fillId="24" borderId="10" xfId="46" applyFont="1" applyFill="1" applyBorder="1" applyAlignment="1">
      <alignment/>
    </xf>
    <xf numFmtId="194" fontId="16" fillId="0" borderId="0" xfId="61" applyNumberFormat="1" applyFont="1">
      <alignment/>
      <protection/>
    </xf>
    <xf numFmtId="43" fontId="40" fillId="24" borderId="10" xfId="61" applyNumberFormat="1" applyFont="1" applyFill="1" applyBorder="1">
      <alignment/>
      <protection/>
    </xf>
    <xf numFmtId="43" fontId="40" fillId="24" borderId="10" xfId="42" applyFont="1" applyFill="1" applyBorder="1" applyAlignment="1">
      <alignment/>
    </xf>
    <xf numFmtId="0" fontId="0" fillId="24" borderId="17" xfId="61" applyFont="1" applyFill="1" applyBorder="1">
      <alignment/>
      <protection/>
    </xf>
    <xf numFmtId="43" fontId="0" fillId="24" borderId="17" xfId="42" applyFont="1" applyFill="1" applyBorder="1" applyAlignment="1">
      <alignment/>
    </xf>
    <xf numFmtId="43" fontId="0" fillId="0" borderId="10" xfId="42" applyNumberFormat="1" applyFont="1" applyBorder="1" applyAlignment="1" quotePrefix="1">
      <alignment horizontal="left" vertical="top" wrapText="1"/>
    </xf>
    <xf numFmtId="194" fontId="3" fillId="24" borderId="26" xfId="45" applyFont="1" applyFill="1" applyBorder="1" applyAlignment="1">
      <alignment wrapText="1"/>
    </xf>
    <xf numFmtId="194" fontId="0" fillId="24" borderId="27" xfId="45" applyFont="1" applyFill="1" applyBorder="1" applyAlignment="1">
      <alignment wrapText="1"/>
    </xf>
    <xf numFmtId="194" fontId="3" fillId="0" borderId="0" xfId="45" applyFont="1" applyAlignment="1">
      <alignment horizontal="center" vertical="center" wrapText="1"/>
    </xf>
    <xf numFmtId="0" fontId="0" fillId="24" borderId="16" xfId="61" applyFont="1" applyFill="1" applyBorder="1" applyAlignment="1" quotePrefix="1">
      <alignment horizontal="left" vertical="center"/>
      <protection/>
    </xf>
    <xf numFmtId="0" fontId="0" fillId="24" borderId="15" xfId="61" applyFont="1" applyFill="1" applyBorder="1" applyAlignment="1" quotePrefix="1">
      <alignment horizontal="left" vertical="center"/>
      <protection/>
    </xf>
    <xf numFmtId="0" fontId="21" fillId="0" borderId="0" xfId="61" applyFont="1" applyAlignment="1">
      <alignment horizontal="center"/>
      <protection/>
    </xf>
    <xf numFmtId="0" fontId="21" fillId="0" borderId="0" xfId="61" applyFont="1" applyBorder="1" applyAlignment="1">
      <alignment horizontal="center"/>
      <protection/>
    </xf>
    <xf numFmtId="0" fontId="26" fillId="0" borderId="28" xfId="61" applyFont="1" applyBorder="1" applyAlignment="1">
      <alignment horizontal="center"/>
      <protection/>
    </xf>
    <xf numFmtId="0" fontId="27" fillId="0" borderId="29" xfId="0" applyFont="1" applyBorder="1" applyAlignment="1">
      <alignment horizontal="center"/>
    </xf>
    <xf numFmtId="0" fontId="21" fillId="0" borderId="30" xfId="61" applyFont="1" applyBorder="1" applyAlignment="1">
      <alignment horizontal="center"/>
      <protection/>
    </xf>
    <xf numFmtId="0" fontId="21" fillId="0" borderId="31" xfId="61" applyFont="1" applyBorder="1" applyAlignment="1">
      <alignment horizontal="center"/>
      <protection/>
    </xf>
    <xf numFmtId="0" fontId="21" fillId="0" borderId="20" xfId="61" applyFont="1" applyBorder="1" applyAlignment="1">
      <alignment horizontal="center"/>
      <protection/>
    </xf>
    <xf numFmtId="194" fontId="21" fillId="0" borderId="28" xfId="46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1" fillId="0" borderId="28" xfId="61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grant-contributions09" xfId="45"/>
    <cellStyle name="Comma_sector-valluelao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grant-contributions09" xfId="60"/>
    <cellStyle name="Normal_sector-valluelao4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Annual Report 2003 27Ju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Z63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3" sqref="D33"/>
    </sheetView>
  </sheetViews>
  <sheetFormatPr defaultColWidth="9.140625" defaultRowHeight="20.25" customHeight="1"/>
  <cols>
    <col min="1" max="1" width="57.8515625" style="1" customWidth="1"/>
    <col min="2" max="2" width="18.7109375" style="1" customWidth="1"/>
    <col min="3" max="3" width="17.57421875" style="1" customWidth="1"/>
    <col min="4" max="4" width="18.8515625" style="1" customWidth="1"/>
    <col min="5" max="5" width="18.7109375" style="1" customWidth="1"/>
    <col min="6" max="6" width="14.57421875" style="1" customWidth="1"/>
    <col min="7" max="7" width="20.8515625" style="1" customWidth="1"/>
    <col min="8" max="11" width="9.140625" style="1" customWidth="1"/>
    <col min="12" max="16384" width="9.140625" style="1" customWidth="1"/>
  </cols>
  <sheetData>
    <row r="2" spans="1:6" ht="31.5" customHeight="1">
      <c r="A2" s="163" t="s">
        <v>93</v>
      </c>
      <c r="B2" s="163"/>
      <c r="C2" s="163"/>
      <c r="D2" s="163"/>
      <c r="E2" s="163"/>
      <c r="F2" s="41"/>
    </row>
    <row r="3" spans="1:5" ht="25.5" customHeight="1">
      <c r="A3" s="16"/>
      <c r="B3" s="16"/>
      <c r="C3" s="16"/>
      <c r="D3" s="16"/>
      <c r="E3" s="17"/>
    </row>
    <row r="4" spans="1:26" ht="51" customHeight="1">
      <c r="A4" s="37" t="s">
        <v>1</v>
      </c>
      <c r="B4" s="90" t="s">
        <v>2</v>
      </c>
      <c r="C4" s="90" t="s">
        <v>3</v>
      </c>
      <c r="D4" s="38" t="s">
        <v>4</v>
      </c>
      <c r="E4" s="91" t="s">
        <v>5</v>
      </c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31" t="s">
        <v>7</v>
      </c>
      <c r="B5" s="133">
        <v>351126230.29</v>
      </c>
      <c r="C5" s="35"/>
      <c r="D5" s="134">
        <v>1338007737.98</v>
      </c>
      <c r="E5" s="161">
        <f aca="true" t="shared" si="0" ref="E5:E22">SUM(B5:D5)</f>
        <v>1689133968.27</v>
      </c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31" t="s">
        <v>23</v>
      </c>
      <c r="B6" s="36">
        <v>47134867.6</v>
      </c>
      <c r="C6" s="35">
        <v>85278655.55339998</v>
      </c>
      <c r="D6" s="35"/>
      <c r="E6" s="97">
        <f t="shared" si="0"/>
        <v>132413523.15339997</v>
      </c>
      <c r="F6" s="2"/>
      <c r="G6" s="9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105" t="s">
        <v>79</v>
      </c>
      <c r="B7" s="36">
        <v>304994000</v>
      </c>
      <c r="C7" s="35">
        <v>32504584.666</v>
      </c>
      <c r="D7" s="35"/>
      <c r="E7" s="97">
        <f t="shared" si="0"/>
        <v>337498584.666</v>
      </c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75" customHeight="1">
      <c r="A8" s="106" t="s">
        <v>6</v>
      </c>
      <c r="B8" s="104">
        <v>405000000</v>
      </c>
      <c r="C8" s="107"/>
      <c r="D8" s="35"/>
      <c r="E8" s="97">
        <f t="shared" si="0"/>
        <v>405000000</v>
      </c>
      <c r="F8" s="2"/>
      <c r="G8" s="9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>
      <c r="A9" s="108" t="s">
        <v>8</v>
      </c>
      <c r="B9" s="109">
        <v>5859154.05</v>
      </c>
      <c r="C9" s="104"/>
      <c r="D9" s="35"/>
      <c r="E9" s="97">
        <f t="shared" si="0"/>
        <v>5859154.05</v>
      </c>
      <c r="F9" s="2"/>
      <c r="G9" s="9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customHeight="1">
      <c r="A10" s="31" t="s">
        <v>92</v>
      </c>
      <c r="B10" s="35">
        <v>77752428.35999998</v>
      </c>
      <c r="C10" s="35"/>
      <c r="D10" s="35"/>
      <c r="E10" s="97">
        <f t="shared" si="0"/>
        <v>77752428.35999998</v>
      </c>
      <c r="F10" s="2"/>
      <c r="G10" s="9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31" t="s">
        <v>24</v>
      </c>
      <c r="B11" s="89">
        <v>640000</v>
      </c>
      <c r="C11" s="88">
        <v>92005902.5284</v>
      </c>
      <c r="D11" s="30"/>
      <c r="E11" s="97">
        <f t="shared" si="0"/>
        <v>92645902.5284</v>
      </c>
      <c r="F11" s="2"/>
      <c r="G11" s="9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>
      <c r="A12" s="106" t="s">
        <v>22</v>
      </c>
      <c r="B12" s="110">
        <v>9328539.08</v>
      </c>
      <c r="C12" s="111">
        <v>19458736.36</v>
      </c>
      <c r="D12" s="35"/>
      <c r="E12" s="97">
        <f>SUM(B12:D12)</f>
        <v>28787275.439999998</v>
      </c>
      <c r="F12" s="2"/>
      <c r="G12" s="9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>
      <c r="A13" s="106" t="s">
        <v>12</v>
      </c>
      <c r="B13" s="110"/>
      <c r="C13" s="35">
        <v>8695147.6424</v>
      </c>
      <c r="D13" s="35"/>
      <c r="E13" s="97">
        <f t="shared" si="0"/>
        <v>8695147.6424</v>
      </c>
      <c r="F13" s="2"/>
      <c r="G13" s="9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06" t="s">
        <v>10</v>
      </c>
      <c r="B14" s="112">
        <v>176000</v>
      </c>
      <c r="C14" s="35">
        <v>29801907.1</v>
      </c>
      <c r="D14" s="35"/>
      <c r="E14" s="97">
        <f t="shared" si="0"/>
        <v>29977907.1</v>
      </c>
      <c r="F14" s="2"/>
      <c r="G14" s="9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31" t="s">
        <v>13</v>
      </c>
      <c r="B15" s="35">
        <v>3685440</v>
      </c>
      <c r="C15" s="107">
        <v>3972604.21</v>
      </c>
      <c r="D15" s="35"/>
      <c r="E15" s="97">
        <f t="shared" si="0"/>
        <v>7658044.21</v>
      </c>
      <c r="F15" s="2"/>
      <c r="G15" s="9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>
      <c r="A16" s="106" t="s">
        <v>18</v>
      </c>
      <c r="B16" s="113">
        <v>1431429.88</v>
      </c>
      <c r="C16" s="112"/>
      <c r="D16" s="35"/>
      <c r="E16" s="97">
        <f t="shared" si="0"/>
        <v>1431429.88</v>
      </c>
      <c r="F16" s="2"/>
      <c r="G16" s="9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106" t="s">
        <v>14</v>
      </c>
      <c r="B17" s="35">
        <v>427679.68999999994</v>
      </c>
      <c r="C17" s="35">
        <v>2229700</v>
      </c>
      <c r="D17" s="35"/>
      <c r="E17" s="97">
        <f t="shared" si="0"/>
        <v>2657379.69</v>
      </c>
      <c r="F17" s="2"/>
      <c r="G17" s="9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06" t="s">
        <v>20</v>
      </c>
      <c r="B18" s="116">
        <v>1805488.72</v>
      </c>
      <c r="C18" s="35"/>
      <c r="D18" s="35"/>
      <c r="E18" s="97">
        <f t="shared" si="0"/>
        <v>1805488.72</v>
      </c>
      <c r="F18" s="2"/>
      <c r="G18" s="9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06" t="s">
        <v>21</v>
      </c>
      <c r="B19" s="35">
        <v>1311620</v>
      </c>
      <c r="C19" s="29">
        <v>17500</v>
      </c>
      <c r="D19" s="35"/>
      <c r="E19" s="97">
        <f t="shared" si="0"/>
        <v>1329120</v>
      </c>
      <c r="F19" s="2"/>
      <c r="G19" s="9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>
      <c r="A20" s="31" t="s">
        <v>9</v>
      </c>
      <c r="B20" s="117">
        <v>809808</v>
      </c>
      <c r="C20" s="115"/>
      <c r="D20" s="35"/>
      <c r="E20" s="97">
        <f t="shared" si="0"/>
        <v>809808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31" t="s">
        <v>19</v>
      </c>
      <c r="B21" s="35"/>
      <c r="C21" s="118">
        <v>420730</v>
      </c>
      <c r="D21" s="35"/>
      <c r="E21" s="97">
        <f t="shared" si="0"/>
        <v>420730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06" t="s">
        <v>16</v>
      </c>
      <c r="B22" s="89">
        <v>205000</v>
      </c>
      <c r="C22" s="89"/>
      <c r="D22" s="89"/>
      <c r="E22" s="97">
        <f t="shared" si="0"/>
        <v>205000</v>
      </c>
      <c r="F22" s="2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06" t="s">
        <v>15</v>
      </c>
      <c r="B23" s="114"/>
      <c r="C23" s="115"/>
      <c r="D23" s="35"/>
      <c r="E23" s="119" t="s">
        <v>27</v>
      </c>
      <c r="F23" s="2"/>
      <c r="G23" s="9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>
      <c r="A24" s="106" t="s">
        <v>26</v>
      </c>
      <c r="B24" s="35"/>
      <c r="C24" s="115"/>
      <c r="D24" s="35"/>
      <c r="E24" s="119" t="s">
        <v>27</v>
      </c>
      <c r="F24" s="2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106" t="s">
        <v>17</v>
      </c>
      <c r="B25" s="132"/>
      <c r="C25" s="132"/>
      <c r="D25" s="35"/>
      <c r="E25" s="119" t="s">
        <v>27</v>
      </c>
      <c r="F25" s="2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30" t="s">
        <v>11</v>
      </c>
      <c r="B26" s="135"/>
      <c r="C26" s="120"/>
      <c r="D26" s="120"/>
      <c r="E26" s="119" t="s">
        <v>27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106" t="s">
        <v>28</v>
      </c>
      <c r="B27" s="104"/>
      <c r="C27" s="131"/>
      <c r="D27" s="35"/>
      <c r="E27" s="119" t="s">
        <v>27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106" t="s">
        <v>25</v>
      </c>
      <c r="B28" s="89"/>
      <c r="C28" s="89"/>
      <c r="D28" s="89"/>
      <c r="E28" s="121" t="s">
        <v>27</v>
      </c>
      <c r="F28" s="4"/>
      <c r="G28" s="9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.75" customHeight="1" thickBot="1">
      <c r="A29" s="92" t="s">
        <v>29</v>
      </c>
      <c r="B29" s="92">
        <f>SUM(B5:B28)</f>
        <v>1211687685.67</v>
      </c>
      <c r="C29" s="92">
        <f>SUM(C5:C28)</f>
        <v>274385468.0602</v>
      </c>
      <c r="D29" s="92">
        <f>SUM(D5:D28)</f>
        <v>1338007737.98</v>
      </c>
      <c r="E29" s="92">
        <f>SUM(E5:E28)</f>
        <v>2824080891.7102</v>
      </c>
      <c r="F29" s="4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7.5" customHeight="1" hidden="1" thickTop="1">
      <c r="A30" s="22" t="s">
        <v>77</v>
      </c>
      <c r="B30" s="24"/>
      <c r="C30" s="24"/>
      <c r="D30" s="24"/>
      <c r="E30" s="3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06.5" customHeight="1" thickTop="1">
      <c r="A31" s="22" t="s">
        <v>80</v>
      </c>
      <c r="B31" s="24"/>
      <c r="C31" s="24"/>
      <c r="D31" s="24"/>
      <c r="E31" s="103">
        <v>563740000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>
      <c r="A32" s="93"/>
      <c r="B32" s="93"/>
      <c r="C32" s="93"/>
      <c r="D32" s="93"/>
      <c r="E32" s="33" t="s">
        <v>104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>
      <c r="A33" s="93"/>
      <c r="B33" s="93"/>
      <c r="C33" s="93"/>
      <c r="D33" s="93"/>
      <c r="E33" s="98" t="s">
        <v>103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7.5" customHeight="1">
      <c r="A34" s="93"/>
      <c r="B34" s="93"/>
      <c r="C34" s="93"/>
      <c r="D34" s="93"/>
      <c r="E34" s="9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>
      <c r="A35" s="93"/>
      <c r="B35" s="93"/>
      <c r="C35" s="93"/>
      <c r="D35" s="93"/>
      <c r="E35" s="9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>
      <c r="A36" s="93"/>
      <c r="B36" s="93"/>
      <c r="C36" s="93"/>
      <c r="D36" s="93"/>
      <c r="E36" s="9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>
      <c r="A37" s="93"/>
      <c r="B37" s="93"/>
      <c r="C37" s="93"/>
      <c r="D37" s="93"/>
      <c r="E37" s="9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>
      <c r="A38" s="93"/>
      <c r="B38" s="93"/>
      <c r="C38" s="93"/>
      <c r="D38" s="93"/>
      <c r="E38" s="9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>
      <c r="A39" s="5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>
      <c r="A40" s="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>
      <c r="A41" s="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6:26" ht="20.25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6:26" ht="20.25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6:26" ht="20.25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6:26" ht="20.25" customHeight="1"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6:26" ht="20.25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6:26" ht="20.25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6:26" ht="20.25" customHeight="1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6:26" ht="20.25" customHeight="1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6:26" ht="20.25" customHeight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6:26" ht="20.25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6:26" ht="20.25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6:26" ht="20.25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6:26" ht="20.25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6:26" ht="20.25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6:26" ht="20.25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6:26" ht="20.25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6:26" ht="20.25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6:26" ht="20.25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6:26" ht="20.25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6:26" ht="20.25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6:26" ht="20.25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6:26" ht="20.25" customHeight="1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</sheetData>
  <sheetProtection/>
  <mergeCells count="1">
    <mergeCell ref="A2:E2"/>
  </mergeCells>
  <printOptions/>
  <pageMargins left="0.25" right="0" top="1.261811024" bottom="0.903543307" header="1.18110236220472" footer="0.51181102362204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69"/>
  <sheetViews>
    <sheetView tabSelected="1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0" sqref="G60"/>
    </sheetView>
  </sheetViews>
  <sheetFormatPr defaultColWidth="9.140625" defaultRowHeight="21.75"/>
  <cols>
    <col min="1" max="1" width="45.28125" style="8" customWidth="1"/>
    <col min="2" max="2" width="14.7109375" style="7" customWidth="1"/>
    <col min="3" max="3" width="16.28125" style="7" customWidth="1"/>
    <col min="4" max="4" width="14.8515625" style="7" customWidth="1"/>
    <col min="5" max="5" width="14.140625" style="7" customWidth="1"/>
    <col min="6" max="6" width="13.140625" style="7" customWidth="1"/>
    <col min="7" max="7" width="15.8515625" style="7" customWidth="1"/>
    <col min="8" max="8" width="17.57421875" style="7" bestFit="1" customWidth="1"/>
    <col min="9" max="9" width="38.28125" style="7" customWidth="1"/>
    <col min="10" max="10" width="19.57421875" style="7" customWidth="1"/>
    <col min="11" max="11" width="18.00390625" style="7" customWidth="1"/>
    <col min="12" max="16384" width="9.140625" style="7" customWidth="1"/>
  </cols>
  <sheetData>
    <row r="1" spans="1:9" ht="21">
      <c r="A1" s="166" t="s">
        <v>30</v>
      </c>
      <c r="B1" s="166"/>
      <c r="C1" s="166"/>
      <c r="D1" s="166"/>
      <c r="E1" s="166"/>
      <c r="F1" s="166"/>
      <c r="G1" s="166"/>
      <c r="H1" s="166"/>
      <c r="I1" s="166"/>
    </row>
    <row r="2" spans="1:9" ht="26.25" customHeight="1">
      <c r="A2" s="167" t="s">
        <v>94</v>
      </c>
      <c r="B2" s="167"/>
      <c r="C2" s="167"/>
      <c r="D2" s="167"/>
      <c r="E2" s="167"/>
      <c r="F2" s="167"/>
      <c r="G2" s="167"/>
      <c r="H2" s="167"/>
      <c r="I2" s="167"/>
    </row>
    <row r="3" spans="1:9" ht="26.25" customHeight="1">
      <c r="A3" s="13"/>
      <c r="B3" s="14"/>
      <c r="C3" s="14"/>
      <c r="D3" s="14"/>
      <c r="E3" s="14"/>
      <c r="F3" s="14"/>
      <c r="G3" s="14"/>
      <c r="H3" s="39"/>
      <c r="I3" s="13"/>
    </row>
    <row r="4" spans="1:9" ht="23.25" customHeight="1">
      <c r="A4" s="168" t="s">
        <v>31</v>
      </c>
      <c r="B4" s="170" t="s">
        <v>32</v>
      </c>
      <c r="C4" s="171"/>
      <c r="D4" s="171"/>
      <c r="E4" s="171"/>
      <c r="F4" s="171"/>
      <c r="G4" s="172"/>
      <c r="H4" s="173" t="s">
        <v>33</v>
      </c>
      <c r="I4" s="175" t="s">
        <v>34</v>
      </c>
    </row>
    <row r="5" spans="1:9" ht="21">
      <c r="A5" s="169"/>
      <c r="B5" s="19" t="s">
        <v>35</v>
      </c>
      <c r="C5" s="19" t="s">
        <v>36</v>
      </c>
      <c r="D5" s="20" t="s">
        <v>37</v>
      </c>
      <c r="E5" s="21" t="s">
        <v>38</v>
      </c>
      <c r="F5" s="96" t="s">
        <v>39</v>
      </c>
      <c r="G5" s="96" t="s">
        <v>40</v>
      </c>
      <c r="H5" s="174"/>
      <c r="I5" s="174"/>
    </row>
    <row r="6" spans="1:9" ht="41.25" customHeight="1">
      <c r="A6" s="27" t="s">
        <v>41</v>
      </c>
      <c r="B6" s="48"/>
      <c r="C6" s="43"/>
      <c r="D6" s="43"/>
      <c r="E6" s="43"/>
      <c r="F6" s="43"/>
      <c r="G6" s="43"/>
      <c r="H6" s="47"/>
      <c r="I6" s="49"/>
    </row>
    <row r="7" spans="1:9" ht="21" customHeight="1">
      <c r="A7" s="164" t="s">
        <v>46</v>
      </c>
      <c r="B7" s="50"/>
      <c r="C7" s="43">
        <v>1338007737.98</v>
      </c>
      <c r="D7" s="43"/>
      <c r="E7" s="43"/>
      <c r="F7" s="43"/>
      <c r="G7" s="43"/>
      <c r="H7" s="47">
        <f aca="true" t="shared" si="0" ref="H7:H14">SUM(B7:G7)</f>
        <v>1338007737.98</v>
      </c>
      <c r="I7" s="102" t="s">
        <v>88</v>
      </c>
    </row>
    <row r="8" spans="1:9" ht="21" customHeight="1">
      <c r="A8" s="165"/>
      <c r="B8" s="51">
        <f>10353560.75</f>
        <v>10353560.75</v>
      </c>
      <c r="C8" s="43">
        <f>91229516.06+113764440.63+61577051.24+47026615.24+3524459.15</f>
        <v>317122082.32</v>
      </c>
      <c r="D8" s="43">
        <v>9544553.81</v>
      </c>
      <c r="E8" s="43">
        <v>12454920.37</v>
      </c>
      <c r="F8" s="43"/>
      <c r="G8" s="43"/>
      <c r="H8" s="47">
        <f t="shared" si="0"/>
        <v>349475117.25</v>
      </c>
      <c r="I8" s="52" t="s">
        <v>2</v>
      </c>
    </row>
    <row r="9" spans="1:9" ht="21" customHeight="1">
      <c r="A9" s="53" t="s">
        <v>65</v>
      </c>
      <c r="B9" s="54"/>
      <c r="C9" s="43">
        <f>160077.12</f>
        <v>160077.12</v>
      </c>
      <c r="D9" s="43"/>
      <c r="E9" s="43"/>
      <c r="F9" s="43"/>
      <c r="G9" s="63"/>
      <c r="H9" s="47">
        <f t="shared" si="0"/>
        <v>160077.12</v>
      </c>
      <c r="I9" s="52" t="s">
        <v>2</v>
      </c>
    </row>
    <row r="10" spans="1:9" ht="21" customHeight="1">
      <c r="A10" s="55" t="s">
        <v>61</v>
      </c>
      <c r="B10" s="42">
        <v>187519.56</v>
      </c>
      <c r="C10" s="42">
        <v>187519.56</v>
      </c>
      <c r="D10" s="43"/>
      <c r="E10" s="43">
        <v>125013.04</v>
      </c>
      <c r="F10" s="43"/>
      <c r="G10" s="43">
        <v>250026.09</v>
      </c>
      <c r="H10" s="47">
        <f t="shared" si="0"/>
        <v>750078.25</v>
      </c>
      <c r="I10" s="52" t="s">
        <v>2</v>
      </c>
    </row>
    <row r="11" spans="1:11" ht="21" customHeight="1">
      <c r="A11" s="56" t="s">
        <v>50</v>
      </c>
      <c r="B11" s="42">
        <v>138929.55</v>
      </c>
      <c r="C11" s="42">
        <v>138929.55</v>
      </c>
      <c r="D11" s="43">
        <v>138929.55</v>
      </c>
      <c r="E11" s="43">
        <v>138929.55</v>
      </c>
      <c r="F11" s="43"/>
      <c r="G11" s="43">
        <v>185239.47</v>
      </c>
      <c r="H11" s="47">
        <f t="shared" si="0"/>
        <v>740957.6699999999</v>
      </c>
      <c r="I11" s="52" t="s">
        <v>2</v>
      </c>
      <c r="K11" s="10"/>
    </row>
    <row r="12" spans="1:9" ht="21.75">
      <c r="A12" s="26" t="s">
        <v>8</v>
      </c>
      <c r="B12" s="43"/>
      <c r="C12" s="43"/>
      <c r="D12" s="49"/>
      <c r="E12" s="43"/>
      <c r="F12" s="43"/>
      <c r="G12" s="43"/>
      <c r="H12" s="47"/>
      <c r="I12" s="49"/>
    </row>
    <row r="13" spans="1:9" ht="21.75">
      <c r="A13" s="58" t="s">
        <v>64</v>
      </c>
      <c r="B13" s="43">
        <v>5200000</v>
      </c>
      <c r="C13" s="43"/>
      <c r="D13" s="43"/>
      <c r="E13" s="43"/>
      <c r="F13" s="43"/>
      <c r="G13" s="43"/>
      <c r="H13" s="47">
        <f t="shared" si="0"/>
        <v>5200000</v>
      </c>
      <c r="I13" s="59" t="s">
        <v>89</v>
      </c>
    </row>
    <row r="14" spans="1:11" ht="21.75">
      <c r="A14" s="56" t="s">
        <v>52</v>
      </c>
      <c r="B14" s="43">
        <v>26591</v>
      </c>
      <c r="C14" s="43">
        <v>111993</v>
      </c>
      <c r="D14" s="43">
        <v>46289.05</v>
      </c>
      <c r="E14" s="43">
        <v>27853</v>
      </c>
      <c r="F14" s="43">
        <v>27853</v>
      </c>
      <c r="G14" s="43">
        <v>418575</v>
      </c>
      <c r="H14" s="47">
        <f t="shared" si="0"/>
        <v>659154.05</v>
      </c>
      <c r="I14" s="59" t="s">
        <v>89</v>
      </c>
      <c r="K14" s="10"/>
    </row>
    <row r="15" spans="1:10" ht="21.75">
      <c r="A15" s="60" t="s">
        <v>43</v>
      </c>
      <c r="B15" s="61"/>
      <c r="C15" s="61"/>
      <c r="D15" s="62"/>
      <c r="E15" s="62"/>
      <c r="F15" s="62"/>
      <c r="G15" s="61"/>
      <c r="H15" s="47"/>
      <c r="I15" s="49"/>
      <c r="J15" s="23"/>
    </row>
    <row r="16" spans="1:9" ht="21.75">
      <c r="A16" s="57" t="s">
        <v>42</v>
      </c>
      <c r="B16" s="63">
        <v>7770994.4</v>
      </c>
      <c r="C16" s="43">
        <v>5619993.239999999</v>
      </c>
      <c r="D16" s="43">
        <v>5780230.8</v>
      </c>
      <c r="E16" s="43">
        <v>5998128.53</v>
      </c>
      <c r="F16" s="43">
        <v>545005</v>
      </c>
      <c r="G16" s="43">
        <v>2827141.12</v>
      </c>
      <c r="H16" s="47">
        <f>SUM(B16:G16)</f>
        <v>28541493.090000004</v>
      </c>
      <c r="I16" s="59" t="s">
        <v>90</v>
      </c>
    </row>
    <row r="17" spans="1:9" ht="21.75">
      <c r="A17" s="53" t="s">
        <v>59</v>
      </c>
      <c r="B17" s="43">
        <v>114000</v>
      </c>
      <c r="C17" s="43">
        <v>606000</v>
      </c>
      <c r="D17" s="43">
        <v>3525750</v>
      </c>
      <c r="E17" s="43">
        <v>2007293</v>
      </c>
      <c r="F17" s="43">
        <v>210000</v>
      </c>
      <c r="G17" s="43">
        <v>502500</v>
      </c>
      <c r="H17" s="47">
        <f>SUM(B17:G17)</f>
        <v>6965543</v>
      </c>
      <c r="I17" s="59" t="s">
        <v>91</v>
      </c>
    </row>
    <row r="18" spans="1:9" ht="21.75">
      <c r="A18" s="124" t="s">
        <v>45</v>
      </c>
      <c r="B18" s="43">
        <v>58019.74</v>
      </c>
      <c r="C18" s="43"/>
      <c r="D18" s="43"/>
      <c r="E18" s="43">
        <v>162455.28</v>
      </c>
      <c r="F18" s="43">
        <v>81227.64</v>
      </c>
      <c r="G18" s="43">
        <v>615009.19</v>
      </c>
      <c r="H18" s="47">
        <f>SUM(B18:G18)</f>
        <v>916711.8499999999</v>
      </c>
      <c r="I18" s="59" t="s">
        <v>84</v>
      </c>
    </row>
    <row r="19" spans="1:9" ht="21.75">
      <c r="A19" s="124" t="s">
        <v>57</v>
      </c>
      <c r="B19" s="43">
        <v>107700</v>
      </c>
      <c r="C19" s="43">
        <v>383600</v>
      </c>
      <c r="D19" s="43">
        <v>0</v>
      </c>
      <c r="E19" s="43">
        <v>380800</v>
      </c>
      <c r="F19" s="43">
        <v>0</v>
      </c>
      <c r="G19" s="43">
        <v>835300</v>
      </c>
      <c r="H19" s="47">
        <f>SUM(B19:G19)</f>
        <v>1707400</v>
      </c>
      <c r="I19" s="59" t="s">
        <v>100</v>
      </c>
    </row>
    <row r="20" spans="1:11" ht="21.75">
      <c r="A20" s="125" t="s">
        <v>64</v>
      </c>
      <c r="B20" s="63">
        <v>8629420.22</v>
      </c>
      <c r="C20" s="63">
        <v>8546874.11</v>
      </c>
      <c r="D20" s="63">
        <v>4090260.2199999997</v>
      </c>
      <c r="E20" s="63">
        <v>7726601.1</v>
      </c>
      <c r="F20" s="63">
        <v>1675784</v>
      </c>
      <c r="G20" s="63">
        <v>8952340.77</v>
      </c>
      <c r="H20" s="47">
        <f>SUM(B20:G20)</f>
        <v>39621280.42</v>
      </c>
      <c r="I20" s="59" t="s">
        <v>99</v>
      </c>
      <c r="J20" s="136" t="s">
        <v>62</v>
      </c>
      <c r="K20" s="10"/>
    </row>
    <row r="21" spans="1:11" ht="21" customHeight="1">
      <c r="A21" s="65" t="s">
        <v>12</v>
      </c>
      <c r="B21" s="156"/>
      <c r="C21" s="156"/>
      <c r="D21" s="156"/>
      <c r="E21" s="156"/>
      <c r="F21" s="156"/>
      <c r="G21" s="156"/>
      <c r="H21" s="157"/>
      <c r="I21" s="49"/>
      <c r="J21" s="10"/>
      <c r="K21" s="10"/>
    </row>
    <row r="22" spans="1:9" ht="21" customHeight="1">
      <c r="A22" s="58" t="s">
        <v>64</v>
      </c>
      <c r="B22" s="49"/>
      <c r="C22" s="43"/>
      <c r="D22" s="43"/>
      <c r="E22" s="43"/>
      <c r="F22" s="43"/>
      <c r="G22" s="48">
        <v>8695147.6424</v>
      </c>
      <c r="H22" s="43">
        <f>SUM(B22:G22)</f>
        <v>8695147.6424</v>
      </c>
      <c r="I22" s="64" t="s">
        <v>55</v>
      </c>
    </row>
    <row r="23" spans="1:9" ht="20.25" customHeight="1">
      <c r="A23" s="65" t="s">
        <v>10</v>
      </c>
      <c r="B23" s="49"/>
      <c r="C23" s="49"/>
      <c r="D23" s="49"/>
      <c r="E23" s="49"/>
      <c r="F23" s="49"/>
      <c r="G23" s="66"/>
      <c r="H23" s="43"/>
      <c r="I23" s="49"/>
    </row>
    <row r="24" spans="1:9" ht="20.25" customHeight="1">
      <c r="A24" s="124" t="s">
        <v>57</v>
      </c>
      <c r="B24" s="43">
        <v>16000</v>
      </c>
      <c r="C24" s="43"/>
      <c r="D24" s="43">
        <v>32000</v>
      </c>
      <c r="E24" s="43">
        <v>96000</v>
      </c>
      <c r="F24" s="43">
        <v>32000</v>
      </c>
      <c r="G24" s="66"/>
      <c r="H24" s="43">
        <f>SUM(B24:G24)</f>
        <v>176000</v>
      </c>
      <c r="I24" s="59" t="s">
        <v>84</v>
      </c>
    </row>
    <row r="25" spans="1:11" ht="21.75">
      <c r="A25" s="58" t="s">
        <v>64</v>
      </c>
      <c r="B25" s="49"/>
      <c r="C25" s="43"/>
      <c r="D25" s="49"/>
      <c r="E25" s="49"/>
      <c r="F25" s="49"/>
      <c r="G25" s="67">
        <v>29801907.1</v>
      </c>
      <c r="H25" s="43">
        <f>SUM(B25:G25)</f>
        <v>29801907.1</v>
      </c>
      <c r="I25" s="72" t="s">
        <v>55</v>
      </c>
      <c r="K25" s="155"/>
    </row>
    <row r="26" spans="1:9" ht="21" customHeight="1">
      <c r="A26" s="65" t="s">
        <v>14</v>
      </c>
      <c r="B26" s="49"/>
      <c r="C26" s="49"/>
      <c r="D26" s="49"/>
      <c r="E26" s="49"/>
      <c r="F26" s="49"/>
      <c r="G26" s="137"/>
      <c r="H26" s="47"/>
      <c r="I26" s="49"/>
    </row>
    <row r="27" spans="1:9" ht="21" customHeight="1">
      <c r="A27" s="70" t="s">
        <v>70</v>
      </c>
      <c r="B27" s="43">
        <v>41448.48</v>
      </c>
      <c r="C27" s="43">
        <v>27447.12</v>
      </c>
      <c r="D27" s="43">
        <v>30648.48</v>
      </c>
      <c r="E27" s="43">
        <v>77820.18</v>
      </c>
      <c r="F27" s="43">
        <v>0</v>
      </c>
      <c r="G27" s="42">
        <v>250315.43</v>
      </c>
      <c r="H27" s="47">
        <f>SUM(B27:G27)</f>
        <v>427679.69</v>
      </c>
      <c r="I27" s="59" t="s">
        <v>87</v>
      </c>
    </row>
    <row r="28" spans="1:11" ht="21.75">
      <c r="A28" s="58" t="s">
        <v>64</v>
      </c>
      <c r="B28" s="43"/>
      <c r="C28" s="43"/>
      <c r="D28" s="43"/>
      <c r="E28" s="43"/>
      <c r="F28" s="43"/>
      <c r="G28" s="68">
        <v>2229700</v>
      </c>
      <c r="H28" s="47">
        <f>SUM(B28:G28)</f>
        <v>2229700</v>
      </c>
      <c r="I28" s="64" t="s">
        <v>55</v>
      </c>
      <c r="K28" s="10"/>
    </row>
    <row r="29" spans="1:9" ht="21.75" hidden="1">
      <c r="A29" s="58" t="s">
        <v>64</v>
      </c>
      <c r="B29" s="43"/>
      <c r="C29" s="43"/>
      <c r="D29" s="43"/>
      <c r="E29" s="43"/>
      <c r="F29" s="49"/>
      <c r="G29" s="43"/>
      <c r="H29" s="47">
        <f>SUM(B29:G29)</f>
        <v>0</v>
      </c>
      <c r="I29" s="64" t="s">
        <v>55</v>
      </c>
    </row>
    <row r="30" spans="1:9" ht="21" customHeight="1">
      <c r="A30" s="65" t="s">
        <v>9</v>
      </c>
      <c r="B30" s="49"/>
      <c r="C30" s="49"/>
      <c r="D30" s="49"/>
      <c r="E30" s="49"/>
      <c r="F30" s="49"/>
      <c r="G30" s="138"/>
      <c r="H30" s="138"/>
      <c r="I30" s="49"/>
    </row>
    <row r="31" spans="1:11" ht="21" customHeight="1">
      <c r="A31" s="56" t="s">
        <v>48</v>
      </c>
      <c r="B31" s="69"/>
      <c r="C31" s="69"/>
      <c r="D31" s="69">
        <v>158444.8</v>
      </c>
      <c r="E31" s="28">
        <v>96806.4</v>
      </c>
      <c r="F31" s="43"/>
      <c r="G31" s="43">
        <v>554556.8</v>
      </c>
      <c r="H31" s="43">
        <f>SUM(B31:G31)</f>
        <v>809808</v>
      </c>
      <c r="I31" s="59" t="s">
        <v>86</v>
      </c>
      <c r="K31" s="11"/>
    </row>
    <row r="32" spans="1:9" ht="21.75">
      <c r="A32" s="65" t="s">
        <v>49</v>
      </c>
      <c r="B32" s="49"/>
      <c r="C32" s="49"/>
      <c r="D32" s="49"/>
      <c r="E32" s="49"/>
      <c r="F32" s="49"/>
      <c r="G32" s="49"/>
      <c r="H32" s="43"/>
      <c r="I32" s="49"/>
    </row>
    <row r="33" spans="1:9" ht="24">
      <c r="A33" s="139" t="s">
        <v>95</v>
      </c>
      <c r="B33" s="71"/>
      <c r="C33" s="71">
        <v>3685440</v>
      </c>
      <c r="D33" s="43"/>
      <c r="E33" s="49"/>
      <c r="F33" s="49"/>
      <c r="G33" s="43"/>
      <c r="H33" s="43">
        <f>SUM(B33:G33)</f>
        <v>3685440</v>
      </c>
      <c r="I33" s="59" t="s">
        <v>96</v>
      </c>
    </row>
    <row r="34" spans="1:11" ht="21" customHeight="1">
      <c r="A34" s="58" t="s">
        <v>101</v>
      </c>
      <c r="B34" s="49"/>
      <c r="C34" s="43"/>
      <c r="D34" s="43"/>
      <c r="E34" s="43"/>
      <c r="F34" s="43"/>
      <c r="G34" s="43">
        <v>3972604.21</v>
      </c>
      <c r="H34" s="43">
        <f>SUM(B34:G34)</f>
        <v>3972604.21</v>
      </c>
      <c r="I34" s="64" t="s">
        <v>55</v>
      </c>
      <c r="K34" s="10"/>
    </row>
    <row r="35" spans="1:9" ht="21" customHeight="1">
      <c r="A35" s="65" t="s">
        <v>18</v>
      </c>
      <c r="B35" s="43"/>
      <c r="C35" s="43"/>
      <c r="D35" s="43"/>
      <c r="E35" s="43"/>
      <c r="F35" s="43"/>
      <c r="G35" s="43"/>
      <c r="H35" s="43"/>
      <c r="I35" s="59"/>
    </row>
    <row r="36" spans="1:11" ht="20.25" customHeight="1">
      <c r="A36" s="56" t="s">
        <v>50</v>
      </c>
      <c r="B36" s="43">
        <v>613939.04</v>
      </c>
      <c r="C36" s="43">
        <v>209203.28</v>
      </c>
      <c r="D36" s="43">
        <v>499696.94</v>
      </c>
      <c r="E36" s="43">
        <v>103630.62</v>
      </c>
      <c r="F36" s="43">
        <v>4960</v>
      </c>
      <c r="G36" s="43"/>
      <c r="H36" s="43">
        <f>SUM(B36:G36)</f>
        <v>1431429.88</v>
      </c>
      <c r="I36" s="59" t="s">
        <v>85</v>
      </c>
      <c r="K36" s="11"/>
    </row>
    <row r="37" spans="1:9" ht="21" customHeight="1" hidden="1">
      <c r="A37" s="65" t="s">
        <v>51</v>
      </c>
      <c r="B37" s="43"/>
      <c r="C37" s="43"/>
      <c r="D37" s="49"/>
      <c r="E37" s="43"/>
      <c r="F37" s="43"/>
      <c r="G37" s="43"/>
      <c r="H37" s="43">
        <f>SUM(B37:G37)</f>
        <v>0</v>
      </c>
      <c r="I37" s="49"/>
    </row>
    <row r="38" spans="1:9" ht="21" customHeight="1">
      <c r="A38" s="65" t="s">
        <v>20</v>
      </c>
      <c r="B38" s="43"/>
      <c r="C38" s="43"/>
      <c r="D38" s="43"/>
      <c r="E38" s="43"/>
      <c r="F38" s="49"/>
      <c r="G38" s="43"/>
      <c r="H38" s="47"/>
      <c r="I38" s="59"/>
    </row>
    <row r="39" spans="1:11" ht="21" customHeight="1">
      <c r="A39" s="56" t="s">
        <v>52</v>
      </c>
      <c r="B39" s="43">
        <v>275102.67</v>
      </c>
      <c r="C39" s="43">
        <v>1415028.05</v>
      </c>
      <c r="D39" s="43">
        <v>115358</v>
      </c>
      <c r="E39" s="49"/>
      <c r="F39" s="49"/>
      <c r="G39" s="73"/>
      <c r="H39" s="47">
        <f>SUM(B39:G39)</f>
        <v>1805488.72</v>
      </c>
      <c r="I39" s="59" t="s">
        <v>84</v>
      </c>
      <c r="K39" s="10"/>
    </row>
    <row r="40" spans="1:9" ht="20.25" customHeight="1">
      <c r="A40" s="65" t="s">
        <v>21</v>
      </c>
      <c r="B40" s="43"/>
      <c r="C40" s="43"/>
      <c r="D40" s="43"/>
      <c r="E40" s="43"/>
      <c r="F40" s="49"/>
      <c r="G40" s="43"/>
      <c r="H40" s="47"/>
      <c r="I40" s="59"/>
    </row>
    <row r="41" spans="1:9" ht="20.25" customHeight="1">
      <c r="A41" s="79" t="s">
        <v>78</v>
      </c>
      <c r="B41" s="43"/>
      <c r="C41" s="43">
        <v>1311620</v>
      </c>
      <c r="D41" s="43"/>
      <c r="E41" s="43"/>
      <c r="F41" s="49"/>
      <c r="G41" s="73"/>
      <c r="H41" s="47">
        <f>SUM(B41:G41)</f>
        <v>1311620</v>
      </c>
      <c r="I41" s="59" t="s">
        <v>84</v>
      </c>
    </row>
    <row r="42" spans="1:11" ht="20.25" customHeight="1">
      <c r="A42" s="58" t="s">
        <v>64</v>
      </c>
      <c r="B42" s="43"/>
      <c r="C42" s="43"/>
      <c r="D42" s="43"/>
      <c r="E42" s="43"/>
      <c r="F42" s="49"/>
      <c r="G42" s="73">
        <v>17500</v>
      </c>
      <c r="H42" s="47">
        <f>SUM(B42:G42)</f>
        <v>17500</v>
      </c>
      <c r="I42" s="64" t="s">
        <v>55</v>
      </c>
      <c r="K42" s="10"/>
    </row>
    <row r="43" spans="1:9" ht="20.25" customHeight="1">
      <c r="A43" s="129" t="s">
        <v>19</v>
      </c>
      <c r="B43" s="140"/>
      <c r="C43" s="140"/>
      <c r="D43" s="140"/>
      <c r="E43" s="140"/>
      <c r="F43" s="140"/>
      <c r="G43" s="141"/>
      <c r="H43" s="47"/>
      <c r="I43" s="141"/>
    </row>
    <row r="44" spans="1:11" ht="21" customHeight="1">
      <c r="A44" s="58" t="s">
        <v>64</v>
      </c>
      <c r="B44" s="142"/>
      <c r="C44" s="142"/>
      <c r="D44" s="142"/>
      <c r="E44" s="142"/>
      <c r="F44" s="142"/>
      <c r="G44" s="63">
        <v>420730</v>
      </c>
      <c r="H44" s="47">
        <f>SUM(B44:G44)</f>
        <v>420730</v>
      </c>
      <c r="I44" s="64" t="s">
        <v>55</v>
      </c>
      <c r="K44" s="10"/>
    </row>
    <row r="45" spans="1:9" ht="21" customHeight="1">
      <c r="A45" s="74" t="s">
        <v>24</v>
      </c>
      <c r="B45" s="42"/>
      <c r="C45" s="42"/>
      <c r="D45" s="76"/>
      <c r="E45" s="34"/>
      <c r="F45" s="34"/>
      <c r="G45" s="34"/>
      <c r="H45" s="143"/>
      <c r="I45" s="144"/>
    </row>
    <row r="46" spans="1:9" ht="19.5" customHeight="1">
      <c r="A46" s="53" t="s">
        <v>59</v>
      </c>
      <c r="B46" s="43"/>
      <c r="C46" s="43"/>
      <c r="D46" s="76"/>
      <c r="E46" s="34">
        <v>60000</v>
      </c>
      <c r="F46" s="34"/>
      <c r="G46" s="34">
        <v>580000</v>
      </c>
      <c r="H46" s="47">
        <f>SUM(B46:G46)</f>
        <v>640000</v>
      </c>
      <c r="I46" s="59" t="s">
        <v>84</v>
      </c>
    </row>
    <row r="47" spans="1:11" ht="21" customHeight="1">
      <c r="A47" s="75" t="s">
        <v>54</v>
      </c>
      <c r="B47" s="43"/>
      <c r="C47" s="43"/>
      <c r="D47" s="76"/>
      <c r="E47" s="34"/>
      <c r="F47" s="34"/>
      <c r="G47" s="34">
        <v>92005902.5284</v>
      </c>
      <c r="H47" s="47">
        <f>SUM(B47:G47)</f>
        <v>92005902.5284</v>
      </c>
      <c r="I47" s="64" t="s">
        <v>55</v>
      </c>
      <c r="K47" s="10"/>
    </row>
    <row r="48" spans="1:9" ht="21" customHeight="1">
      <c r="A48" s="77" t="s">
        <v>22</v>
      </c>
      <c r="B48" s="43"/>
      <c r="C48" s="43"/>
      <c r="D48" s="76"/>
      <c r="E48" s="34"/>
      <c r="F48" s="34"/>
      <c r="G48" s="78"/>
      <c r="H48" s="47"/>
      <c r="I48" s="59"/>
    </row>
    <row r="49" spans="1:9" ht="21" customHeight="1">
      <c r="A49" s="79" t="s">
        <v>78</v>
      </c>
      <c r="B49" s="43">
        <v>2115506</v>
      </c>
      <c r="C49" s="43">
        <v>4512885.53</v>
      </c>
      <c r="D49" s="76">
        <v>1467597.58</v>
      </c>
      <c r="E49" s="34">
        <v>1009541</v>
      </c>
      <c r="F49" s="34">
        <v>223008.96666666667</v>
      </c>
      <c r="G49" s="78"/>
      <c r="H49" s="47">
        <f>SUM(B49:G49)</f>
        <v>9328539.076666666</v>
      </c>
      <c r="I49" s="59" t="s">
        <v>84</v>
      </c>
    </row>
    <row r="50" spans="1:11" ht="21" customHeight="1">
      <c r="A50" s="75" t="s">
        <v>54</v>
      </c>
      <c r="B50" s="43"/>
      <c r="C50" s="43"/>
      <c r="D50" s="76"/>
      <c r="E50" s="34"/>
      <c r="F50" s="34"/>
      <c r="G50" s="80">
        <v>19458736.36</v>
      </c>
      <c r="H50" s="47">
        <f>SUM(B50:G50)</f>
        <v>19458736.36</v>
      </c>
      <c r="I50" s="64" t="s">
        <v>55</v>
      </c>
      <c r="K50" s="10"/>
    </row>
    <row r="51" spans="1:9" ht="21" customHeight="1">
      <c r="A51" s="77" t="s">
        <v>16</v>
      </c>
      <c r="B51" s="43"/>
      <c r="C51" s="43"/>
      <c r="D51" s="76"/>
      <c r="E51" s="34"/>
      <c r="F51" s="34"/>
      <c r="G51" s="100"/>
      <c r="H51" s="47"/>
      <c r="I51" s="59"/>
    </row>
    <row r="52" spans="1:11" ht="21" customHeight="1">
      <c r="A52" s="79" t="s">
        <v>45</v>
      </c>
      <c r="B52" s="43">
        <v>41000</v>
      </c>
      <c r="C52" s="43"/>
      <c r="D52" s="76"/>
      <c r="E52" s="34"/>
      <c r="F52" s="34"/>
      <c r="G52" s="100">
        <v>164000</v>
      </c>
      <c r="H52" s="47">
        <f>SUM(B52:G52)</f>
        <v>205000</v>
      </c>
      <c r="I52" s="59" t="s">
        <v>84</v>
      </c>
      <c r="K52" s="10"/>
    </row>
    <row r="53" spans="1:9" ht="21" customHeight="1">
      <c r="A53" s="145" t="s">
        <v>6</v>
      </c>
      <c r="B53" s="43"/>
      <c r="C53" s="43"/>
      <c r="D53" s="67"/>
      <c r="E53" s="34"/>
      <c r="F53" s="34"/>
      <c r="G53" s="100"/>
      <c r="H53" s="47"/>
      <c r="I53" s="72"/>
    </row>
    <row r="54" spans="1:11" ht="21.75">
      <c r="A54" s="101" t="s">
        <v>82</v>
      </c>
      <c r="B54" s="43">
        <v>17000000</v>
      </c>
      <c r="C54" s="43">
        <v>37000000</v>
      </c>
      <c r="D54" s="67">
        <v>330000000</v>
      </c>
      <c r="E54" s="42"/>
      <c r="F54" s="42"/>
      <c r="G54" s="100">
        <v>21000000</v>
      </c>
      <c r="H54" s="47">
        <f>SUM(B54:G54)</f>
        <v>405000000</v>
      </c>
      <c r="I54" s="72" t="s">
        <v>83</v>
      </c>
      <c r="K54" s="10"/>
    </row>
    <row r="55" spans="1:9" ht="21.75">
      <c r="A55" s="81" t="s">
        <v>23</v>
      </c>
      <c r="B55" s="43"/>
      <c r="C55" s="48"/>
      <c r="D55" s="158"/>
      <c r="E55" s="159"/>
      <c r="F55" s="42"/>
      <c r="G55" s="42"/>
      <c r="H55" s="146"/>
      <c r="I55" s="147"/>
    </row>
    <row r="56" spans="1:9" ht="24">
      <c r="A56" s="79" t="s">
        <v>78</v>
      </c>
      <c r="B56" s="43">
        <v>12853527.82</v>
      </c>
      <c r="C56" s="160">
        <v>14944317.63</v>
      </c>
      <c r="D56" s="43">
        <v>12525212.72</v>
      </c>
      <c r="E56" s="43">
        <v>3811809.43</v>
      </c>
      <c r="F56" s="42"/>
      <c r="G56" s="42"/>
      <c r="H56" s="154">
        <f>SUM(B56:G56)</f>
        <v>44134867.6</v>
      </c>
      <c r="I56" s="59" t="s">
        <v>102</v>
      </c>
    </row>
    <row r="57" spans="1:9" ht="21" customHeight="1">
      <c r="A57" s="53" t="s">
        <v>59</v>
      </c>
      <c r="B57" s="43">
        <v>3000000</v>
      </c>
      <c r="C57" s="42"/>
      <c r="D57" s="42"/>
      <c r="E57" s="42"/>
      <c r="F57" s="43"/>
      <c r="G57" s="43"/>
      <c r="H57" s="47">
        <f>SUM(B57:G57)</f>
        <v>3000000</v>
      </c>
      <c r="I57" s="59" t="s">
        <v>97</v>
      </c>
    </row>
    <row r="58" spans="1:11" ht="21" customHeight="1">
      <c r="A58" s="75" t="s">
        <v>54</v>
      </c>
      <c r="B58" s="43"/>
      <c r="C58" s="43"/>
      <c r="D58" s="43"/>
      <c r="E58" s="43"/>
      <c r="F58" s="43"/>
      <c r="G58" s="43">
        <v>85278655.55339998</v>
      </c>
      <c r="H58" s="47">
        <f>SUM(B58:G58)</f>
        <v>85278655.55339998</v>
      </c>
      <c r="I58" s="64" t="s">
        <v>55</v>
      </c>
      <c r="J58" s="12"/>
      <c r="K58" s="10"/>
    </row>
    <row r="59" spans="1:10" ht="21" customHeight="1">
      <c r="A59" s="82" t="s">
        <v>53</v>
      </c>
      <c r="B59" s="43"/>
      <c r="C59" s="43"/>
      <c r="D59" s="43"/>
      <c r="E59" s="61"/>
      <c r="F59" s="43"/>
      <c r="G59" s="43"/>
      <c r="H59" s="47"/>
      <c r="I59" s="123"/>
      <c r="J59" s="12"/>
    </row>
    <row r="60" spans="1:11" ht="21.75">
      <c r="A60" s="87" t="s">
        <v>63</v>
      </c>
      <c r="B60" s="63">
        <v>73549400</v>
      </c>
      <c r="C60" s="63">
        <v>64846400</v>
      </c>
      <c r="D60" s="63">
        <v>25334600</v>
      </c>
      <c r="E60" s="63">
        <v>9194600</v>
      </c>
      <c r="F60" s="63">
        <v>1903900</v>
      </c>
      <c r="G60" s="47">
        <f>304994000-174828900</f>
        <v>130165100</v>
      </c>
      <c r="H60" s="47">
        <f>SUM(B60:G60)</f>
        <v>304994000</v>
      </c>
      <c r="I60" s="123" t="s">
        <v>98</v>
      </c>
      <c r="J60" s="12"/>
      <c r="K60" s="10"/>
    </row>
    <row r="61" spans="1:9" ht="21" customHeight="1">
      <c r="A61" s="83" t="s">
        <v>54</v>
      </c>
      <c r="B61" s="126"/>
      <c r="C61" s="126"/>
      <c r="D61" s="126"/>
      <c r="E61" s="126"/>
      <c r="F61" s="126"/>
      <c r="G61" s="47">
        <v>32504584.666</v>
      </c>
      <c r="H61" s="47">
        <f>SUM(B61:G61)</f>
        <v>32504584.666</v>
      </c>
      <c r="I61" s="64" t="s">
        <v>55</v>
      </c>
    </row>
    <row r="62" spans="1:9" ht="21" customHeight="1" thickBot="1">
      <c r="A62" s="84" t="s">
        <v>56</v>
      </c>
      <c r="B62" s="127">
        <f aca="true" t="shared" si="1" ref="B62:H62">SUM(B7:B61)</f>
        <v>142092659.23</v>
      </c>
      <c r="C62" s="127">
        <f t="shared" si="1"/>
        <v>1798837148.4899995</v>
      </c>
      <c r="D62" s="127">
        <f t="shared" si="1"/>
        <v>393289571.95000005</v>
      </c>
      <c r="E62" s="127">
        <f t="shared" si="1"/>
        <v>43472201.5</v>
      </c>
      <c r="F62" s="127">
        <f t="shared" si="1"/>
        <v>4703738.606666667</v>
      </c>
      <c r="G62" s="127">
        <f t="shared" si="1"/>
        <v>441685571.9302</v>
      </c>
      <c r="H62" s="127">
        <f t="shared" si="1"/>
        <v>2824080891.7068663</v>
      </c>
      <c r="I62" s="86"/>
    </row>
    <row r="63" spans="1:10" ht="22.5" thickTop="1">
      <c r="A63" s="148"/>
      <c r="B63" s="44"/>
      <c r="C63" s="44"/>
      <c r="D63" s="44"/>
      <c r="E63" s="44"/>
      <c r="F63" s="44"/>
      <c r="G63" s="44"/>
      <c r="H63" s="33" t="s">
        <v>105</v>
      </c>
      <c r="I63" s="149"/>
      <c r="J63" s="18" t="s">
        <v>0</v>
      </c>
    </row>
    <row r="64" spans="1:9" ht="21.75">
      <c r="A64" s="150"/>
      <c r="B64" s="44"/>
      <c r="C64" s="44"/>
      <c r="D64" s="44"/>
      <c r="E64" s="99"/>
      <c r="F64" s="44"/>
      <c r="G64" s="44"/>
      <c r="H64" s="122"/>
      <c r="I64" s="44"/>
    </row>
    <row r="65" spans="1:9" ht="24">
      <c r="A65" s="44"/>
      <c r="B65" s="151"/>
      <c r="C65" s="152"/>
      <c r="D65" s="151"/>
      <c r="E65" s="151"/>
      <c r="F65" s="151"/>
      <c r="G65" s="45"/>
      <c r="H65" s="46"/>
      <c r="I65" s="153"/>
    </row>
    <row r="66" spans="5:9" ht="24">
      <c r="E66" s="95"/>
      <c r="F66" s="11"/>
      <c r="G66" s="10"/>
      <c r="H66" s="155" t="s">
        <v>0</v>
      </c>
      <c r="I66" s="95"/>
    </row>
    <row r="67" spans="3:8" ht="24">
      <c r="C67" s="11"/>
      <c r="F67" s="155"/>
      <c r="G67" s="10"/>
      <c r="H67" s="10"/>
    </row>
    <row r="68" ht="24">
      <c r="H68" s="95"/>
    </row>
    <row r="69" spans="6:8" ht="24">
      <c r="F69" s="10"/>
      <c r="H69" s="128"/>
    </row>
  </sheetData>
  <sheetProtection/>
  <mergeCells count="7">
    <mergeCell ref="A7:A8"/>
    <mergeCell ref="A1:I1"/>
    <mergeCell ref="A2:I2"/>
    <mergeCell ref="A4:A5"/>
    <mergeCell ref="B4:G4"/>
    <mergeCell ref="H4:H5"/>
    <mergeCell ref="I4:I5"/>
  </mergeCells>
  <printOptions horizontalCentered="1" verticalCentered="1"/>
  <pageMargins left="0.26" right="0.433070866141732" top="0.17" bottom="0.15748031496063" header="0.33" footer="0.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84"/>
  <sheetViews>
    <sheetView zoomScalePageLayoutView="0" workbookViewId="0" topLeftCell="A1">
      <pane xSplit="1" ySplit="5" topLeftCell="F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8" sqref="H78"/>
    </sheetView>
  </sheetViews>
  <sheetFormatPr defaultColWidth="9.140625" defaultRowHeight="21.75"/>
  <cols>
    <col min="1" max="1" width="45.28125" style="8" customWidth="1"/>
    <col min="2" max="2" width="14.7109375" style="7" customWidth="1"/>
    <col min="3" max="3" width="16.28125" style="7" customWidth="1"/>
    <col min="4" max="4" width="14.8515625" style="7" customWidth="1"/>
    <col min="5" max="5" width="14.140625" style="7" customWidth="1"/>
    <col min="6" max="6" width="15.00390625" style="7" customWidth="1"/>
    <col min="7" max="7" width="15.8515625" style="7" customWidth="1"/>
    <col min="8" max="8" width="17.57421875" style="7" bestFit="1" customWidth="1"/>
    <col min="9" max="9" width="38.28125" style="7" customWidth="1"/>
    <col min="10" max="10" width="19.57421875" style="7" customWidth="1"/>
    <col min="11" max="11" width="18.00390625" style="7" customWidth="1"/>
    <col min="12" max="16384" width="9.140625" style="7" customWidth="1"/>
  </cols>
  <sheetData>
    <row r="1" spans="1:9" ht="21">
      <c r="A1" s="166" t="s">
        <v>30</v>
      </c>
      <c r="B1" s="166"/>
      <c r="C1" s="166"/>
      <c r="D1" s="166"/>
      <c r="E1" s="166"/>
      <c r="F1" s="166"/>
      <c r="G1" s="166"/>
      <c r="H1" s="166"/>
      <c r="I1" s="166"/>
    </row>
    <row r="2" spans="1:9" ht="26.25" customHeight="1">
      <c r="A2" s="167" t="s">
        <v>94</v>
      </c>
      <c r="B2" s="167"/>
      <c r="C2" s="167"/>
      <c r="D2" s="167"/>
      <c r="E2" s="167"/>
      <c r="F2" s="167"/>
      <c r="G2" s="167"/>
      <c r="H2" s="167"/>
      <c r="I2" s="167"/>
    </row>
    <row r="3" spans="1:9" ht="26.25" customHeight="1">
      <c r="A3" s="13"/>
      <c r="B3" s="14"/>
      <c r="C3" s="14"/>
      <c r="D3" s="14"/>
      <c r="E3" s="14"/>
      <c r="F3" s="14"/>
      <c r="G3" s="14"/>
      <c r="H3" s="39"/>
      <c r="I3" s="13"/>
    </row>
    <row r="4" spans="1:9" ht="23.25" customHeight="1">
      <c r="A4" s="168" t="s">
        <v>31</v>
      </c>
      <c r="B4" s="170" t="s">
        <v>32</v>
      </c>
      <c r="C4" s="171"/>
      <c r="D4" s="171"/>
      <c r="E4" s="171"/>
      <c r="F4" s="171"/>
      <c r="G4" s="172"/>
      <c r="H4" s="173" t="s">
        <v>33</v>
      </c>
      <c r="I4" s="175" t="s">
        <v>34</v>
      </c>
    </row>
    <row r="5" spans="1:9" ht="21">
      <c r="A5" s="169"/>
      <c r="B5" s="19" t="s">
        <v>35</v>
      </c>
      <c r="C5" s="19" t="s">
        <v>36</v>
      </c>
      <c r="D5" s="20" t="s">
        <v>37</v>
      </c>
      <c r="E5" s="21" t="s">
        <v>38</v>
      </c>
      <c r="F5" s="96" t="s">
        <v>39</v>
      </c>
      <c r="G5" s="96" t="s">
        <v>40</v>
      </c>
      <c r="H5" s="174"/>
      <c r="I5" s="174"/>
    </row>
    <row r="6" spans="1:9" ht="41.25" customHeight="1">
      <c r="A6" s="27" t="s">
        <v>41</v>
      </c>
      <c r="B6" s="48"/>
      <c r="C6" s="43"/>
      <c r="D6" s="43"/>
      <c r="E6" s="43"/>
      <c r="F6" s="43"/>
      <c r="G6" s="43"/>
      <c r="H6" s="47"/>
      <c r="I6" s="49"/>
    </row>
    <row r="7" spans="1:9" ht="21" customHeight="1">
      <c r="A7" s="164" t="s">
        <v>46</v>
      </c>
      <c r="B7" s="50"/>
      <c r="C7" s="43">
        <v>1338007737.98</v>
      </c>
      <c r="D7" s="43"/>
      <c r="E7" s="43"/>
      <c r="F7" s="43"/>
      <c r="G7" s="43"/>
      <c r="H7" s="47">
        <f>SUM(B7:G7)</f>
        <v>1338007737.98</v>
      </c>
      <c r="I7" s="102" t="s">
        <v>88</v>
      </c>
    </row>
    <row r="8" spans="1:9" ht="21" customHeight="1">
      <c r="A8" s="165"/>
      <c r="B8" s="51">
        <f>10353560.75</f>
        <v>10353560.75</v>
      </c>
      <c r="C8" s="43">
        <f>91229516.06+113764440.63+61577051.24+47026615.24+3524459.15</f>
        <v>317122082.32</v>
      </c>
      <c r="D8" s="43">
        <v>9544553.81</v>
      </c>
      <c r="E8" s="43">
        <v>12454920.37</v>
      </c>
      <c r="F8" s="43"/>
      <c r="G8" s="43"/>
      <c r="H8" s="47">
        <f>SUM(B8:G8)</f>
        <v>349475117.25</v>
      </c>
      <c r="I8" s="52" t="s">
        <v>2</v>
      </c>
    </row>
    <row r="9" spans="1:9" ht="21" customHeight="1">
      <c r="A9" s="53" t="s">
        <v>65</v>
      </c>
      <c r="B9" s="54"/>
      <c r="C9" s="43">
        <f>160077.12</f>
        <v>160077.12</v>
      </c>
      <c r="D9" s="43"/>
      <c r="E9" s="43"/>
      <c r="F9" s="43"/>
      <c r="G9" s="63"/>
      <c r="H9" s="47">
        <f>SUM(B9:G9)</f>
        <v>160077.12</v>
      </c>
      <c r="I9" s="52" t="s">
        <v>2</v>
      </c>
    </row>
    <row r="10" spans="1:9" ht="21" customHeight="1">
      <c r="A10" s="55" t="s">
        <v>61</v>
      </c>
      <c r="B10" s="42">
        <v>187519.56</v>
      </c>
      <c r="C10" s="42">
        <v>187519.56</v>
      </c>
      <c r="D10" s="43"/>
      <c r="E10" s="43">
        <v>125013.04</v>
      </c>
      <c r="F10" s="43"/>
      <c r="G10" s="43">
        <v>250026.09</v>
      </c>
      <c r="H10" s="47">
        <f>SUM(B10:G10)</f>
        <v>750078.25</v>
      </c>
      <c r="I10" s="52" t="s">
        <v>2</v>
      </c>
    </row>
    <row r="11" spans="1:11" ht="21" customHeight="1">
      <c r="A11" s="56" t="s">
        <v>50</v>
      </c>
      <c r="B11" s="42">
        <v>138929.55</v>
      </c>
      <c r="C11" s="42">
        <v>138929.55</v>
      </c>
      <c r="D11" s="43">
        <v>138929.55</v>
      </c>
      <c r="E11" s="43">
        <v>138929.55</v>
      </c>
      <c r="F11" s="43"/>
      <c r="G11" s="43">
        <v>185239.47</v>
      </c>
      <c r="H11" s="47">
        <f>SUM(B11:G11)</f>
        <v>740957.6699999999</v>
      </c>
      <c r="I11" s="52" t="s">
        <v>2</v>
      </c>
      <c r="K11" s="10"/>
    </row>
    <row r="12" spans="1:9" ht="21.75">
      <c r="A12" s="26" t="s">
        <v>8</v>
      </c>
      <c r="B12" s="43"/>
      <c r="C12" s="43"/>
      <c r="D12" s="49"/>
      <c r="E12" s="43"/>
      <c r="F12" s="43"/>
      <c r="G12" s="43"/>
      <c r="H12" s="47"/>
      <c r="I12" s="49"/>
    </row>
    <row r="13" spans="1:9" ht="21.75">
      <c r="A13" s="58" t="s">
        <v>64</v>
      </c>
      <c r="B13" s="43">
        <v>5200000</v>
      </c>
      <c r="C13" s="43"/>
      <c r="D13" s="43"/>
      <c r="E13" s="43"/>
      <c r="F13" s="43"/>
      <c r="G13" s="43"/>
      <c r="H13" s="47">
        <f>SUM(B13:G13)</f>
        <v>5200000</v>
      </c>
      <c r="I13" s="59" t="s">
        <v>89</v>
      </c>
    </row>
    <row r="14" spans="1:11" ht="21.75">
      <c r="A14" s="56" t="s">
        <v>52</v>
      </c>
      <c r="B14" s="43">
        <v>26591</v>
      </c>
      <c r="C14" s="43">
        <v>111993</v>
      </c>
      <c r="D14" s="43">
        <v>46289.05</v>
      </c>
      <c r="E14" s="43">
        <v>27853</v>
      </c>
      <c r="F14" s="43">
        <v>27853</v>
      </c>
      <c r="G14" s="43">
        <v>418575</v>
      </c>
      <c r="H14" s="47">
        <f>SUM(B14:G14)</f>
        <v>659154.05</v>
      </c>
      <c r="I14" s="59" t="s">
        <v>89</v>
      </c>
      <c r="K14" s="10"/>
    </row>
    <row r="15" spans="1:10" ht="21.75">
      <c r="A15" s="60" t="s">
        <v>43</v>
      </c>
      <c r="B15" s="61"/>
      <c r="C15" s="61"/>
      <c r="D15" s="62"/>
      <c r="E15" s="62"/>
      <c r="F15" s="62"/>
      <c r="G15" s="61"/>
      <c r="H15" s="47"/>
      <c r="I15" s="49"/>
      <c r="J15" s="23"/>
    </row>
    <row r="16" spans="1:9" ht="21.75">
      <c r="A16" s="57" t="s">
        <v>42</v>
      </c>
      <c r="B16" s="63">
        <v>7770994.4</v>
      </c>
      <c r="C16" s="43">
        <v>5619993.239999999</v>
      </c>
      <c r="D16" s="43">
        <v>5780230.8</v>
      </c>
      <c r="E16" s="43">
        <v>5998128.53</v>
      </c>
      <c r="F16" s="43">
        <v>545005</v>
      </c>
      <c r="G16" s="43">
        <v>2827141.12</v>
      </c>
      <c r="H16" s="47">
        <f>SUM(B16:G16)</f>
        <v>28541493.090000004</v>
      </c>
      <c r="I16" s="59" t="s">
        <v>90</v>
      </c>
    </row>
    <row r="17" spans="1:9" ht="21.75">
      <c r="A17" s="53" t="s">
        <v>59</v>
      </c>
      <c r="B17" s="43">
        <v>114000</v>
      </c>
      <c r="C17" s="43">
        <v>606000</v>
      </c>
      <c r="D17" s="43">
        <v>3525750</v>
      </c>
      <c r="E17" s="43">
        <v>2007293</v>
      </c>
      <c r="F17" s="43">
        <v>210000</v>
      </c>
      <c r="G17" s="43">
        <v>502500</v>
      </c>
      <c r="H17" s="47">
        <f aca="true" t="shared" si="0" ref="H17:H79">SUM(B17:G17)</f>
        <v>6965543</v>
      </c>
      <c r="I17" s="59" t="s">
        <v>91</v>
      </c>
    </row>
    <row r="18" spans="1:9" ht="21.75">
      <c r="A18" s="124" t="s">
        <v>45</v>
      </c>
      <c r="B18" s="43">
        <v>58019.74</v>
      </c>
      <c r="C18" s="43"/>
      <c r="D18" s="43"/>
      <c r="E18" s="43">
        <v>162455.28</v>
      </c>
      <c r="F18" s="43">
        <v>81227.64</v>
      </c>
      <c r="G18" s="43">
        <v>615009.19</v>
      </c>
      <c r="H18" s="47">
        <f t="shared" si="0"/>
        <v>916711.8499999999</v>
      </c>
      <c r="I18" s="59" t="s">
        <v>84</v>
      </c>
    </row>
    <row r="19" spans="1:9" ht="21.75">
      <c r="A19" s="124" t="s">
        <v>57</v>
      </c>
      <c r="B19" s="43">
        <v>107700</v>
      </c>
      <c r="C19" s="43">
        <v>383600</v>
      </c>
      <c r="D19" s="43">
        <v>0</v>
      </c>
      <c r="E19" s="43">
        <v>380800</v>
      </c>
      <c r="F19" s="43">
        <v>0</v>
      </c>
      <c r="G19" s="43">
        <v>835300</v>
      </c>
      <c r="H19" s="47">
        <f t="shared" si="0"/>
        <v>1707400</v>
      </c>
      <c r="I19" s="59" t="s">
        <v>100</v>
      </c>
    </row>
    <row r="20" spans="1:11" ht="21.75">
      <c r="A20" s="125" t="s">
        <v>64</v>
      </c>
      <c r="B20" s="63">
        <v>8629420.22</v>
      </c>
      <c r="C20" s="63">
        <v>8546874.11</v>
      </c>
      <c r="D20" s="63">
        <v>4090260.2199999997</v>
      </c>
      <c r="E20" s="63">
        <v>7726601.1</v>
      </c>
      <c r="F20" s="63">
        <v>1675784</v>
      </c>
      <c r="G20" s="63">
        <v>8952340.77</v>
      </c>
      <c r="H20" s="47">
        <f t="shared" si="0"/>
        <v>39621280.42</v>
      </c>
      <c r="I20" s="59" t="s">
        <v>99</v>
      </c>
      <c r="J20" s="136" t="s">
        <v>62</v>
      </c>
      <c r="K20" s="10"/>
    </row>
    <row r="21" spans="1:11" ht="21" customHeight="1">
      <c r="A21" s="65" t="s">
        <v>12</v>
      </c>
      <c r="B21" s="156"/>
      <c r="C21" s="156"/>
      <c r="D21" s="156"/>
      <c r="E21" s="156"/>
      <c r="F21" s="156"/>
      <c r="G21" s="156"/>
      <c r="H21" s="47">
        <f t="shared" si="0"/>
        <v>0</v>
      </c>
      <c r="I21" s="49"/>
      <c r="J21" s="10"/>
      <c r="K21" s="10"/>
    </row>
    <row r="22" spans="1:9" ht="21" customHeight="1">
      <c r="A22" s="58" t="s">
        <v>64</v>
      </c>
      <c r="B22" s="49"/>
      <c r="C22" s="43"/>
      <c r="D22" s="43"/>
      <c r="E22" s="43"/>
      <c r="F22" s="43"/>
      <c r="G22" s="48">
        <v>8695147.6424</v>
      </c>
      <c r="H22" s="47">
        <f t="shared" si="0"/>
        <v>8695147.6424</v>
      </c>
      <c r="I22" s="64" t="s">
        <v>55</v>
      </c>
    </row>
    <row r="23" spans="1:9" ht="20.25" customHeight="1">
      <c r="A23" s="65" t="s">
        <v>10</v>
      </c>
      <c r="B23" s="49"/>
      <c r="C23" s="49"/>
      <c r="D23" s="49"/>
      <c r="E23" s="49"/>
      <c r="F23" s="49"/>
      <c r="G23" s="66"/>
      <c r="H23" s="47">
        <f t="shared" si="0"/>
        <v>0</v>
      </c>
      <c r="I23" s="49"/>
    </row>
    <row r="24" spans="1:9" ht="20.25" customHeight="1">
      <c r="A24" s="124" t="s">
        <v>57</v>
      </c>
      <c r="B24" s="43">
        <v>16000</v>
      </c>
      <c r="C24" s="43"/>
      <c r="D24" s="43">
        <v>32000</v>
      </c>
      <c r="E24" s="43">
        <v>96000</v>
      </c>
      <c r="F24" s="43">
        <v>32000</v>
      </c>
      <c r="G24" s="66"/>
      <c r="H24" s="47">
        <f t="shared" si="0"/>
        <v>176000</v>
      </c>
      <c r="I24" s="59" t="s">
        <v>84</v>
      </c>
    </row>
    <row r="25" spans="1:11" ht="21.75">
      <c r="A25" s="58" t="s">
        <v>64</v>
      </c>
      <c r="B25" s="49"/>
      <c r="C25" s="43"/>
      <c r="D25" s="49"/>
      <c r="E25" s="49"/>
      <c r="F25" s="49"/>
      <c r="G25" s="67">
        <v>29801907.1</v>
      </c>
      <c r="H25" s="47">
        <f t="shared" si="0"/>
        <v>29801907.1</v>
      </c>
      <c r="I25" s="72" t="s">
        <v>55</v>
      </c>
      <c r="K25" s="155"/>
    </row>
    <row r="26" spans="1:9" ht="21" customHeight="1">
      <c r="A26" s="65" t="s">
        <v>14</v>
      </c>
      <c r="B26" s="49"/>
      <c r="C26" s="49"/>
      <c r="D26" s="49"/>
      <c r="E26" s="49"/>
      <c r="F26" s="49"/>
      <c r="G26" s="137"/>
      <c r="H26" s="47">
        <f t="shared" si="0"/>
        <v>0</v>
      </c>
      <c r="I26" s="49"/>
    </row>
    <row r="27" spans="1:9" ht="21" customHeight="1">
      <c r="A27" s="70" t="s">
        <v>70</v>
      </c>
      <c r="B27" s="43">
        <v>41448.48</v>
      </c>
      <c r="C27" s="43">
        <v>27447.12</v>
      </c>
      <c r="D27" s="43">
        <v>30648.48</v>
      </c>
      <c r="E27" s="43">
        <v>77820.18</v>
      </c>
      <c r="F27" s="43"/>
      <c r="G27" s="42">
        <v>250315.43</v>
      </c>
      <c r="H27" s="47">
        <f t="shared" si="0"/>
        <v>427679.69</v>
      </c>
      <c r="I27" s="59" t="s">
        <v>87</v>
      </c>
    </row>
    <row r="28" spans="1:11" ht="21.75">
      <c r="A28" s="58" t="s">
        <v>64</v>
      </c>
      <c r="B28" s="43"/>
      <c r="C28" s="43"/>
      <c r="D28" s="43"/>
      <c r="E28" s="43"/>
      <c r="F28" s="43"/>
      <c r="G28" s="68">
        <v>2229700</v>
      </c>
      <c r="H28" s="47">
        <f t="shared" si="0"/>
        <v>2229700</v>
      </c>
      <c r="I28" s="64" t="s">
        <v>55</v>
      </c>
      <c r="K28" s="10"/>
    </row>
    <row r="29" spans="1:9" ht="21.75" hidden="1">
      <c r="A29" s="58" t="s">
        <v>64</v>
      </c>
      <c r="B29" s="43"/>
      <c r="C29" s="43"/>
      <c r="D29" s="43"/>
      <c r="E29" s="43"/>
      <c r="F29" s="49"/>
      <c r="G29" s="43"/>
      <c r="H29" s="47">
        <f t="shared" si="0"/>
        <v>0</v>
      </c>
      <c r="I29" s="64" t="s">
        <v>55</v>
      </c>
    </row>
    <row r="30" spans="1:9" ht="21" customHeight="1">
      <c r="A30" s="65" t="s">
        <v>9</v>
      </c>
      <c r="B30" s="49"/>
      <c r="C30" s="49"/>
      <c r="D30" s="49"/>
      <c r="E30" s="49"/>
      <c r="F30" s="49"/>
      <c r="G30" s="138"/>
      <c r="H30" s="47">
        <f t="shared" si="0"/>
        <v>0</v>
      </c>
      <c r="I30" s="49"/>
    </row>
    <row r="31" spans="1:11" ht="21" customHeight="1">
      <c r="A31" s="56" t="s">
        <v>48</v>
      </c>
      <c r="B31" s="69"/>
      <c r="C31" s="69"/>
      <c r="D31" s="69">
        <v>158444.8</v>
      </c>
      <c r="E31" s="28">
        <v>96806.4</v>
      </c>
      <c r="F31" s="43"/>
      <c r="G31" s="43">
        <v>554556.8</v>
      </c>
      <c r="H31" s="47">
        <f t="shared" si="0"/>
        <v>809808</v>
      </c>
      <c r="I31" s="59" t="s">
        <v>86</v>
      </c>
      <c r="K31" s="11"/>
    </row>
    <row r="32" spans="1:9" ht="21.75">
      <c r="A32" s="65" t="s">
        <v>49</v>
      </c>
      <c r="B32" s="49"/>
      <c r="C32" s="49"/>
      <c r="D32" s="49"/>
      <c r="E32" s="49"/>
      <c r="F32" s="49"/>
      <c r="G32" s="49"/>
      <c r="H32" s="47">
        <f t="shared" si="0"/>
        <v>0</v>
      </c>
      <c r="I32" s="49"/>
    </row>
    <row r="33" spans="1:9" ht="24">
      <c r="A33" s="139" t="s">
        <v>95</v>
      </c>
      <c r="B33" s="71"/>
      <c r="C33" s="71">
        <v>3685440</v>
      </c>
      <c r="D33" s="43"/>
      <c r="E33" s="49"/>
      <c r="F33" s="49"/>
      <c r="G33" s="43"/>
      <c r="H33" s="47">
        <f t="shared" si="0"/>
        <v>3685440</v>
      </c>
      <c r="I33" s="59" t="s">
        <v>96</v>
      </c>
    </row>
    <row r="34" spans="1:11" ht="21" customHeight="1">
      <c r="A34" s="58" t="s">
        <v>101</v>
      </c>
      <c r="B34" s="49"/>
      <c r="C34" s="43"/>
      <c r="D34" s="43"/>
      <c r="E34" s="43"/>
      <c r="F34" s="43"/>
      <c r="G34" s="43">
        <v>3972604.21</v>
      </c>
      <c r="H34" s="47">
        <f t="shared" si="0"/>
        <v>3972604.21</v>
      </c>
      <c r="I34" s="64" t="s">
        <v>55</v>
      </c>
      <c r="K34" s="10"/>
    </row>
    <row r="35" spans="1:9" ht="21" customHeight="1">
      <c r="A35" s="65" t="s">
        <v>18</v>
      </c>
      <c r="B35" s="43"/>
      <c r="C35" s="43"/>
      <c r="D35" s="43"/>
      <c r="E35" s="43"/>
      <c r="F35" s="43"/>
      <c r="G35" s="43"/>
      <c r="H35" s="47">
        <f t="shared" si="0"/>
        <v>0</v>
      </c>
      <c r="I35" s="59"/>
    </row>
    <row r="36" spans="1:11" ht="20.25" customHeight="1">
      <c r="A36" s="56" t="s">
        <v>50</v>
      </c>
      <c r="B36" s="43">
        <v>613939.04</v>
      </c>
      <c r="C36" s="43">
        <v>209203.28</v>
      </c>
      <c r="D36" s="43">
        <v>499696.94</v>
      </c>
      <c r="E36" s="43">
        <v>103630.62</v>
      </c>
      <c r="F36" s="43">
        <v>4960</v>
      </c>
      <c r="G36" s="43"/>
      <c r="H36" s="47">
        <f t="shared" si="0"/>
        <v>1431429.88</v>
      </c>
      <c r="I36" s="59" t="s">
        <v>85</v>
      </c>
      <c r="K36" s="11"/>
    </row>
    <row r="37" spans="1:9" ht="21" customHeight="1" hidden="1">
      <c r="A37" s="65" t="s">
        <v>51</v>
      </c>
      <c r="B37" s="43"/>
      <c r="C37" s="43"/>
      <c r="D37" s="49"/>
      <c r="E37" s="43"/>
      <c r="F37" s="43"/>
      <c r="G37" s="43"/>
      <c r="H37" s="47">
        <f t="shared" si="0"/>
        <v>0</v>
      </c>
      <c r="I37" s="49"/>
    </row>
    <row r="38" spans="1:9" ht="21" customHeight="1">
      <c r="A38" s="65" t="s">
        <v>20</v>
      </c>
      <c r="B38" s="43"/>
      <c r="C38" s="43"/>
      <c r="D38" s="43"/>
      <c r="E38" s="43"/>
      <c r="F38" s="49"/>
      <c r="G38" s="43"/>
      <c r="H38" s="47">
        <f t="shared" si="0"/>
        <v>0</v>
      </c>
      <c r="I38" s="59"/>
    </row>
    <row r="39" spans="1:11" ht="21" customHeight="1">
      <c r="A39" s="56" t="s">
        <v>52</v>
      </c>
      <c r="B39" s="43">
        <v>275102.67</v>
      </c>
      <c r="C39" s="43">
        <v>1415028.05</v>
      </c>
      <c r="D39" s="43">
        <v>115358</v>
      </c>
      <c r="E39" s="49"/>
      <c r="F39" s="49"/>
      <c r="G39" s="73"/>
      <c r="H39" s="47">
        <f t="shared" si="0"/>
        <v>1805488.72</v>
      </c>
      <c r="I39" s="59" t="s">
        <v>84</v>
      </c>
      <c r="K39" s="10"/>
    </row>
    <row r="40" spans="1:9" ht="20.25" customHeight="1">
      <c r="A40" s="65" t="s">
        <v>21</v>
      </c>
      <c r="B40" s="43"/>
      <c r="C40" s="43"/>
      <c r="D40" s="43"/>
      <c r="E40" s="43"/>
      <c r="F40" s="49"/>
      <c r="G40" s="43"/>
      <c r="H40" s="47">
        <f t="shared" si="0"/>
        <v>0</v>
      </c>
      <c r="I40" s="59"/>
    </row>
    <row r="41" spans="1:9" ht="20.25" customHeight="1">
      <c r="A41" s="79" t="s">
        <v>78</v>
      </c>
      <c r="B41" s="43"/>
      <c r="C41" s="43">
        <v>1311620</v>
      </c>
      <c r="D41" s="43"/>
      <c r="E41" s="43"/>
      <c r="F41" s="49"/>
      <c r="G41" s="73"/>
      <c r="H41" s="47">
        <f t="shared" si="0"/>
        <v>1311620</v>
      </c>
      <c r="I41" s="59" t="s">
        <v>84</v>
      </c>
    </row>
    <row r="42" spans="1:11" ht="20.25" customHeight="1">
      <c r="A42" s="58" t="s">
        <v>64</v>
      </c>
      <c r="B42" s="43"/>
      <c r="C42" s="43"/>
      <c r="D42" s="43"/>
      <c r="E42" s="43"/>
      <c r="F42" s="49"/>
      <c r="G42" s="73">
        <v>17500</v>
      </c>
      <c r="H42" s="47">
        <f t="shared" si="0"/>
        <v>17500</v>
      </c>
      <c r="I42" s="64" t="s">
        <v>55</v>
      </c>
      <c r="K42" s="10"/>
    </row>
    <row r="43" spans="1:9" ht="20.25" customHeight="1">
      <c r="A43" s="129" t="s">
        <v>19</v>
      </c>
      <c r="B43" s="140"/>
      <c r="C43" s="140"/>
      <c r="D43" s="140"/>
      <c r="E43" s="140"/>
      <c r="F43" s="140"/>
      <c r="G43" s="141"/>
      <c r="H43" s="47">
        <f t="shared" si="0"/>
        <v>0</v>
      </c>
      <c r="I43" s="141"/>
    </row>
    <row r="44" spans="1:11" ht="21" customHeight="1">
      <c r="A44" s="58" t="s">
        <v>64</v>
      </c>
      <c r="B44" s="142"/>
      <c r="C44" s="142"/>
      <c r="D44" s="142"/>
      <c r="E44" s="142"/>
      <c r="F44" s="142"/>
      <c r="G44" s="63">
        <v>420730</v>
      </c>
      <c r="H44" s="47">
        <f t="shared" si="0"/>
        <v>420730</v>
      </c>
      <c r="I44" s="64" t="s">
        <v>55</v>
      </c>
      <c r="K44" s="10"/>
    </row>
    <row r="45" spans="1:9" ht="21" customHeight="1">
      <c r="A45" s="74" t="s">
        <v>24</v>
      </c>
      <c r="B45" s="42"/>
      <c r="C45" s="42"/>
      <c r="D45" s="76"/>
      <c r="E45" s="34"/>
      <c r="F45" s="34"/>
      <c r="G45" s="34"/>
      <c r="H45" s="47">
        <f t="shared" si="0"/>
        <v>0</v>
      </c>
      <c r="I45" s="144"/>
    </row>
    <row r="46" spans="1:9" ht="19.5" customHeight="1">
      <c r="A46" s="53" t="s">
        <v>59</v>
      </c>
      <c r="B46" s="43"/>
      <c r="C46" s="43"/>
      <c r="D46" s="76"/>
      <c r="E46" s="34">
        <v>60000</v>
      </c>
      <c r="F46" s="34"/>
      <c r="G46" s="34">
        <v>580000</v>
      </c>
      <c r="H46" s="47">
        <f t="shared" si="0"/>
        <v>640000</v>
      </c>
      <c r="I46" s="59" t="s">
        <v>84</v>
      </c>
    </row>
    <row r="47" spans="1:11" ht="21" customHeight="1">
      <c r="A47" s="75" t="s">
        <v>54</v>
      </c>
      <c r="B47" s="43"/>
      <c r="C47" s="43"/>
      <c r="D47" s="76"/>
      <c r="E47" s="34"/>
      <c r="F47" s="34"/>
      <c r="G47" s="34">
        <v>92005902.5284</v>
      </c>
      <c r="H47" s="47">
        <f t="shared" si="0"/>
        <v>92005902.5284</v>
      </c>
      <c r="I47" s="64" t="s">
        <v>55</v>
      </c>
      <c r="K47" s="10"/>
    </row>
    <row r="48" spans="1:9" ht="21" customHeight="1">
      <c r="A48" s="77" t="s">
        <v>22</v>
      </c>
      <c r="B48" s="43"/>
      <c r="C48" s="43"/>
      <c r="D48" s="76"/>
      <c r="E48" s="34"/>
      <c r="F48" s="34"/>
      <c r="G48" s="78"/>
      <c r="H48" s="47">
        <f t="shared" si="0"/>
        <v>0</v>
      </c>
      <c r="I48" s="59"/>
    </row>
    <row r="49" spans="1:9" ht="21" customHeight="1">
      <c r="A49" s="79" t="s">
        <v>78</v>
      </c>
      <c r="B49" s="43">
        <v>2115506</v>
      </c>
      <c r="C49" s="43">
        <v>4512885.53</v>
      </c>
      <c r="D49" s="76">
        <v>1467597.58</v>
      </c>
      <c r="E49" s="34">
        <v>1009541</v>
      </c>
      <c r="F49" s="34">
        <v>223008.96666666667</v>
      </c>
      <c r="G49" s="78"/>
      <c r="H49" s="47">
        <f t="shared" si="0"/>
        <v>9328539.076666666</v>
      </c>
      <c r="I49" s="59" t="s">
        <v>84</v>
      </c>
    </row>
    <row r="50" spans="1:11" ht="21" customHeight="1">
      <c r="A50" s="75" t="s">
        <v>54</v>
      </c>
      <c r="B50" s="43"/>
      <c r="C50" s="43"/>
      <c r="D50" s="76"/>
      <c r="E50" s="34"/>
      <c r="F50" s="34"/>
      <c r="G50" s="80">
        <v>19458736.36</v>
      </c>
      <c r="H50" s="47">
        <f t="shared" si="0"/>
        <v>19458736.36</v>
      </c>
      <c r="I50" s="64" t="s">
        <v>55</v>
      </c>
      <c r="K50" s="10"/>
    </row>
    <row r="51" spans="1:9" ht="21" customHeight="1">
      <c r="A51" s="77" t="s">
        <v>16</v>
      </c>
      <c r="B51" s="43"/>
      <c r="C51" s="43"/>
      <c r="D51" s="76"/>
      <c r="E51" s="34"/>
      <c r="F51" s="34"/>
      <c r="G51" s="100"/>
      <c r="H51" s="47">
        <f t="shared" si="0"/>
        <v>0</v>
      </c>
      <c r="I51" s="59"/>
    </row>
    <row r="52" spans="1:11" ht="21" customHeight="1">
      <c r="A52" s="79" t="s">
        <v>45</v>
      </c>
      <c r="B52" s="43">
        <v>41000</v>
      </c>
      <c r="C52" s="43"/>
      <c r="D52" s="76"/>
      <c r="E52" s="34"/>
      <c r="F52" s="34"/>
      <c r="G52" s="100">
        <v>164000</v>
      </c>
      <c r="H52" s="47">
        <f t="shared" si="0"/>
        <v>205000</v>
      </c>
      <c r="I52" s="59" t="s">
        <v>84</v>
      </c>
      <c r="K52" s="10"/>
    </row>
    <row r="53" spans="1:9" ht="21" customHeight="1">
      <c r="A53" s="145" t="s">
        <v>6</v>
      </c>
      <c r="B53" s="43"/>
      <c r="C53" s="43"/>
      <c r="D53" s="67"/>
      <c r="E53" s="34"/>
      <c r="F53" s="34"/>
      <c r="G53" s="100"/>
      <c r="H53" s="47">
        <f t="shared" si="0"/>
        <v>0</v>
      </c>
      <c r="I53" s="72"/>
    </row>
    <row r="54" spans="1:11" ht="21.75">
      <c r="A54" s="101" t="s">
        <v>82</v>
      </c>
      <c r="B54" s="43">
        <v>17000000</v>
      </c>
      <c r="C54" s="43">
        <v>37000000</v>
      </c>
      <c r="D54" s="67">
        <v>330000000</v>
      </c>
      <c r="E54" s="42"/>
      <c r="F54" s="42"/>
      <c r="G54" s="100">
        <v>21000000</v>
      </c>
      <c r="H54" s="47">
        <f t="shared" si="0"/>
        <v>405000000</v>
      </c>
      <c r="I54" s="72" t="s">
        <v>83</v>
      </c>
      <c r="K54" s="10"/>
    </row>
    <row r="55" spans="1:9" ht="21.75">
      <c r="A55" s="81" t="s">
        <v>23</v>
      </c>
      <c r="B55" s="43"/>
      <c r="C55" s="48"/>
      <c r="D55" s="158"/>
      <c r="E55" s="159"/>
      <c r="F55" s="42"/>
      <c r="G55" s="42"/>
      <c r="H55" s="47">
        <f t="shared" si="0"/>
        <v>0</v>
      </c>
      <c r="I55" s="147"/>
    </row>
    <row r="56" spans="1:9" ht="24">
      <c r="A56" s="79" t="s">
        <v>78</v>
      </c>
      <c r="B56" s="43">
        <v>12853527.82</v>
      </c>
      <c r="C56" s="160">
        <v>14944317.63</v>
      </c>
      <c r="D56" s="43">
        <v>12525212.72</v>
      </c>
      <c r="E56" s="43">
        <v>3811809.43</v>
      </c>
      <c r="F56" s="42"/>
      <c r="G56" s="42"/>
      <c r="H56" s="47">
        <f t="shared" si="0"/>
        <v>44134867.6</v>
      </c>
      <c r="I56" s="59" t="s">
        <v>102</v>
      </c>
    </row>
    <row r="57" spans="1:9" ht="21" customHeight="1">
      <c r="A57" s="53" t="s">
        <v>59</v>
      </c>
      <c r="B57" s="43">
        <v>3000000</v>
      </c>
      <c r="C57" s="42"/>
      <c r="D57" s="42"/>
      <c r="E57" s="42"/>
      <c r="F57" s="43"/>
      <c r="G57" s="43"/>
      <c r="H57" s="47">
        <f t="shared" si="0"/>
        <v>3000000</v>
      </c>
      <c r="I57" s="59" t="s">
        <v>97</v>
      </c>
    </row>
    <row r="58" spans="1:11" ht="21" customHeight="1">
      <c r="A58" s="75" t="s">
        <v>54</v>
      </c>
      <c r="B58" s="43"/>
      <c r="C58" s="43"/>
      <c r="D58" s="43"/>
      <c r="E58" s="43"/>
      <c r="F58" s="43"/>
      <c r="G58" s="43">
        <v>85278655.55339998</v>
      </c>
      <c r="H58" s="47">
        <f t="shared" si="0"/>
        <v>85278655.55339998</v>
      </c>
      <c r="I58" s="64" t="s">
        <v>55</v>
      </c>
      <c r="J58" s="12"/>
      <c r="K58" s="10"/>
    </row>
    <row r="59" spans="1:10" ht="21" customHeight="1">
      <c r="A59" s="82" t="s">
        <v>53</v>
      </c>
      <c r="B59" s="43"/>
      <c r="C59" s="43"/>
      <c r="D59" s="43"/>
      <c r="E59" s="61"/>
      <c r="F59" s="43"/>
      <c r="G59" s="43"/>
      <c r="H59" s="47">
        <f t="shared" si="0"/>
        <v>0</v>
      </c>
      <c r="I59" s="123"/>
      <c r="J59" s="12"/>
    </row>
    <row r="60" spans="1:9" ht="43.5">
      <c r="A60" s="9" t="s">
        <v>44</v>
      </c>
      <c r="B60" s="43">
        <v>4343700</v>
      </c>
      <c r="C60" s="43">
        <v>2929300</v>
      </c>
      <c r="D60" s="43">
        <v>4818900</v>
      </c>
      <c r="E60" s="43">
        <v>441900</v>
      </c>
      <c r="F60" s="43">
        <v>597900</v>
      </c>
      <c r="G60" s="43">
        <v>23513300</v>
      </c>
      <c r="H60" s="47">
        <f t="shared" si="0"/>
        <v>36645000</v>
      </c>
      <c r="I60" s="25" t="s">
        <v>75</v>
      </c>
    </row>
    <row r="61" spans="1:9" ht="24">
      <c r="A61" s="9" t="s">
        <v>47</v>
      </c>
      <c r="B61" s="43"/>
      <c r="C61" s="43">
        <v>3862700</v>
      </c>
      <c r="D61" s="43">
        <v>153500</v>
      </c>
      <c r="E61" s="43"/>
      <c r="F61" s="43"/>
      <c r="G61" s="63" t="s">
        <v>106</v>
      </c>
      <c r="H61" s="47">
        <f t="shared" si="0"/>
        <v>4016200</v>
      </c>
      <c r="I61" s="15" t="s">
        <v>76</v>
      </c>
    </row>
    <row r="62" spans="1:9" ht="24">
      <c r="A62" s="9" t="s">
        <v>66</v>
      </c>
      <c r="B62" s="43">
        <v>712200</v>
      </c>
      <c r="C62" s="43">
        <v>1113000</v>
      </c>
      <c r="D62" s="43">
        <v>1245000</v>
      </c>
      <c r="E62" s="43"/>
      <c r="F62" s="43"/>
      <c r="G62" s="43">
        <v>3253700</v>
      </c>
      <c r="H62" s="47">
        <f t="shared" si="0"/>
        <v>6323900</v>
      </c>
      <c r="I62" s="15" t="s">
        <v>76</v>
      </c>
    </row>
    <row r="63" spans="1:9" ht="24">
      <c r="A63" s="9" t="s">
        <v>42</v>
      </c>
      <c r="B63" s="43">
        <v>34554800</v>
      </c>
      <c r="C63" s="43">
        <v>21759300</v>
      </c>
      <c r="D63" s="43">
        <v>3122100</v>
      </c>
      <c r="E63" s="43">
        <v>6582600</v>
      </c>
      <c r="F63" s="43">
        <v>71700</v>
      </c>
      <c r="G63" s="43">
        <v>10385400</v>
      </c>
      <c r="H63" s="47">
        <f t="shared" si="0"/>
        <v>76475900</v>
      </c>
      <c r="I63" s="15" t="s">
        <v>76</v>
      </c>
    </row>
    <row r="64" spans="1:9" ht="24">
      <c r="A64" s="9" t="s">
        <v>67</v>
      </c>
      <c r="B64" s="43">
        <v>585300</v>
      </c>
      <c r="C64" s="43">
        <v>543000</v>
      </c>
      <c r="D64" s="43">
        <v>842500</v>
      </c>
      <c r="E64" s="43">
        <v>274600</v>
      </c>
      <c r="F64" s="43">
        <v>162300</v>
      </c>
      <c r="G64" s="43">
        <v>3771600</v>
      </c>
      <c r="H64" s="47">
        <f t="shared" si="0"/>
        <v>6179300</v>
      </c>
      <c r="I64" s="15" t="s">
        <v>76</v>
      </c>
    </row>
    <row r="65" spans="1:9" ht="24">
      <c r="A65" s="9" t="s">
        <v>57</v>
      </c>
      <c r="B65" s="43">
        <v>254800</v>
      </c>
      <c r="C65" s="43">
        <v>669100</v>
      </c>
      <c r="D65" s="43">
        <v>54700</v>
      </c>
      <c r="E65" s="43">
        <v>320000</v>
      </c>
      <c r="F65" s="43"/>
      <c r="G65" s="43">
        <v>1343700</v>
      </c>
      <c r="H65" s="47">
        <f t="shared" si="0"/>
        <v>2642300</v>
      </c>
      <c r="I65" s="15" t="s">
        <v>76</v>
      </c>
    </row>
    <row r="66" spans="1:9" ht="24">
      <c r="A66" s="9" t="s">
        <v>68</v>
      </c>
      <c r="B66" s="43"/>
      <c r="C66" s="43">
        <v>1212800</v>
      </c>
      <c r="D66" s="43">
        <v>923200</v>
      </c>
      <c r="E66" s="43"/>
      <c r="F66" s="43"/>
      <c r="G66" s="43">
        <v>2681500</v>
      </c>
      <c r="H66" s="47">
        <f t="shared" si="0"/>
        <v>4817500</v>
      </c>
      <c r="I66" s="15" t="s">
        <v>76</v>
      </c>
    </row>
    <row r="67" spans="1:9" ht="24">
      <c r="A67" s="9" t="s">
        <v>69</v>
      </c>
      <c r="B67" s="43"/>
      <c r="C67" s="43">
        <v>548400</v>
      </c>
      <c r="D67" s="43">
        <v>2600</v>
      </c>
      <c r="E67" s="43"/>
      <c r="F67" s="43"/>
      <c r="G67" s="43">
        <v>48800</v>
      </c>
      <c r="H67" s="47">
        <f t="shared" si="0"/>
        <v>599800</v>
      </c>
      <c r="I67" s="15" t="s">
        <v>76</v>
      </c>
    </row>
    <row r="68" spans="1:9" ht="24">
      <c r="A68" s="9" t="s">
        <v>70</v>
      </c>
      <c r="B68" s="43"/>
      <c r="C68" s="43">
        <v>1905400</v>
      </c>
      <c r="D68" s="43"/>
      <c r="E68" s="43"/>
      <c r="F68" s="43"/>
      <c r="G68" s="43"/>
      <c r="H68" s="47">
        <f t="shared" si="0"/>
        <v>1905400</v>
      </c>
      <c r="I68" s="15" t="s">
        <v>76</v>
      </c>
    </row>
    <row r="69" spans="1:9" ht="24">
      <c r="A69" s="9" t="s">
        <v>71</v>
      </c>
      <c r="B69" s="43"/>
      <c r="C69" s="43">
        <v>231700</v>
      </c>
      <c r="D69" s="43"/>
      <c r="E69" s="43"/>
      <c r="F69" s="43"/>
      <c r="G69" s="43"/>
      <c r="H69" s="47">
        <f t="shared" si="0"/>
        <v>231700</v>
      </c>
      <c r="I69" s="15" t="s">
        <v>76</v>
      </c>
    </row>
    <row r="70" spans="1:9" ht="24">
      <c r="A70" s="9" t="s">
        <v>58</v>
      </c>
      <c r="B70" s="43"/>
      <c r="C70" s="43">
        <v>5100200</v>
      </c>
      <c r="D70" s="43">
        <v>442200</v>
      </c>
      <c r="E70" s="43">
        <v>170300</v>
      </c>
      <c r="F70" s="43"/>
      <c r="G70" s="43">
        <v>5443900</v>
      </c>
      <c r="H70" s="47">
        <f t="shared" si="0"/>
        <v>11156600</v>
      </c>
      <c r="I70" s="15" t="s">
        <v>76</v>
      </c>
    </row>
    <row r="71" spans="1:9" ht="24">
      <c r="A71" s="9" t="s">
        <v>72</v>
      </c>
      <c r="B71" s="43">
        <v>1873200</v>
      </c>
      <c r="C71" s="43">
        <v>13624000</v>
      </c>
      <c r="D71" s="43">
        <v>2596800</v>
      </c>
      <c r="E71" s="43"/>
      <c r="F71" s="43">
        <v>128600</v>
      </c>
      <c r="G71" s="43">
        <v>21585500</v>
      </c>
      <c r="H71" s="47">
        <f t="shared" si="0"/>
        <v>39808100</v>
      </c>
      <c r="I71" s="15" t="s">
        <v>76</v>
      </c>
    </row>
    <row r="72" spans="1:9" ht="24">
      <c r="A72" s="9" t="s">
        <v>59</v>
      </c>
      <c r="B72" s="43">
        <v>30059600</v>
      </c>
      <c r="C72" s="43">
        <v>3684700</v>
      </c>
      <c r="D72" s="43">
        <v>2890700</v>
      </c>
      <c r="E72" s="43">
        <v>665000</v>
      </c>
      <c r="F72" s="43">
        <v>225500</v>
      </c>
      <c r="G72" s="43">
        <v>15334300</v>
      </c>
      <c r="H72" s="47">
        <f t="shared" si="0"/>
        <v>52859800</v>
      </c>
      <c r="I72" s="15" t="s">
        <v>76</v>
      </c>
    </row>
    <row r="73" spans="1:9" ht="24">
      <c r="A73" s="9" t="s">
        <v>60</v>
      </c>
      <c r="B73" s="43"/>
      <c r="C73" s="43">
        <v>1705000</v>
      </c>
      <c r="D73" s="43">
        <v>785100</v>
      </c>
      <c r="E73" s="43"/>
      <c r="F73" s="43">
        <v>717900</v>
      </c>
      <c r="G73" s="43">
        <v>11278800</v>
      </c>
      <c r="H73" s="47">
        <f t="shared" si="0"/>
        <v>14486800</v>
      </c>
      <c r="I73" s="15" t="s">
        <v>76</v>
      </c>
    </row>
    <row r="74" spans="1:9" ht="24">
      <c r="A74" s="9" t="s">
        <v>73</v>
      </c>
      <c r="B74" s="43">
        <v>774100</v>
      </c>
      <c r="C74" s="43">
        <v>1460100</v>
      </c>
      <c r="D74" s="43">
        <v>759400</v>
      </c>
      <c r="E74" s="43">
        <v>104700</v>
      </c>
      <c r="F74" s="43"/>
      <c r="G74" s="43">
        <v>6112600</v>
      </c>
      <c r="H74" s="47">
        <f t="shared" si="0"/>
        <v>9210900</v>
      </c>
      <c r="I74" s="15" t="s">
        <v>76</v>
      </c>
    </row>
    <row r="75" spans="1:9" ht="24">
      <c r="A75" s="9" t="s">
        <v>45</v>
      </c>
      <c r="B75" s="43">
        <v>222500</v>
      </c>
      <c r="C75" s="43">
        <v>300800</v>
      </c>
      <c r="D75" s="43">
        <v>1319900</v>
      </c>
      <c r="E75" s="43"/>
      <c r="F75" s="43"/>
      <c r="G75" s="43">
        <v>5167100</v>
      </c>
      <c r="H75" s="47">
        <f t="shared" si="0"/>
        <v>7010300</v>
      </c>
      <c r="I75" s="15" t="s">
        <v>76</v>
      </c>
    </row>
    <row r="76" spans="1:9" ht="24">
      <c r="A76" s="9" t="s">
        <v>74</v>
      </c>
      <c r="B76" s="43">
        <v>169200</v>
      </c>
      <c r="C76" s="43">
        <v>3985400</v>
      </c>
      <c r="D76" s="43">
        <v>4793900</v>
      </c>
      <c r="E76" s="43">
        <v>504400</v>
      </c>
      <c r="F76" s="43"/>
      <c r="G76" s="43">
        <v>2524400</v>
      </c>
      <c r="H76" s="47">
        <f t="shared" si="0"/>
        <v>11977300</v>
      </c>
      <c r="I76" s="15" t="s">
        <v>76</v>
      </c>
    </row>
    <row r="77" spans="1:9" ht="24">
      <c r="A77" s="9" t="s">
        <v>61</v>
      </c>
      <c r="B77" s="43"/>
      <c r="C77" s="43">
        <v>211500</v>
      </c>
      <c r="D77" s="43">
        <v>489100</v>
      </c>
      <c r="E77" s="43">
        <v>131100</v>
      </c>
      <c r="F77" s="43"/>
      <c r="G77" s="43">
        <v>1257300</v>
      </c>
      <c r="H77" s="47">
        <f t="shared" si="0"/>
        <v>2089000</v>
      </c>
      <c r="I77" s="15" t="s">
        <v>76</v>
      </c>
    </row>
    <row r="78" spans="1:9" ht="21.75">
      <c r="A78" s="87" t="s">
        <v>81</v>
      </c>
      <c r="B78" s="43"/>
      <c r="C78" s="43"/>
      <c r="D78" s="43">
        <v>95000</v>
      </c>
      <c r="E78" s="43"/>
      <c r="F78" s="43"/>
      <c r="G78" s="43">
        <v>16463200</v>
      </c>
      <c r="H78" s="47">
        <f t="shared" si="0"/>
        <v>16558200</v>
      </c>
      <c r="I78" s="15" t="s">
        <v>76</v>
      </c>
    </row>
    <row r="79" spans="1:9" ht="21.75">
      <c r="A79" s="83" t="s">
        <v>54</v>
      </c>
      <c r="B79" s="61"/>
      <c r="C79" s="61"/>
      <c r="D79" s="61"/>
      <c r="E79" s="61"/>
      <c r="F79" s="61"/>
      <c r="G79" s="162">
        <v>32504584.67</v>
      </c>
      <c r="H79" s="47">
        <f t="shared" si="0"/>
        <v>32504584.67</v>
      </c>
      <c r="I79" s="64" t="s">
        <v>55</v>
      </c>
    </row>
    <row r="80" spans="1:9" ht="21.75" thickBot="1">
      <c r="A80" s="84" t="s">
        <v>56</v>
      </c>
      <c r="B80" s="85">
        <f>SUM(B7:B79)</f>
        <v>142092659.23</v>
      </c>
      <c r="C80" s="85">
        <f aca="true" t="shared" si="1" ref="C80:H80">SUM(C7:C79)</f>
        <v>1798837148.4899995</v>
      </c>
      <c r="D80" s="85">
        <f t="shared" si="1"/>
        <v>393289571.95000005</v>
      </c>
      <c r="E80" s="85">
        <f t="shared" si="1"/>
        <v>43472201.5</v>
      </c>
      <c r="F80" s="85">
        <f t="shared" si="1"/>
        <v>4703738.606666667</v>
      </c>
      <c r="G80" s="85">
        <f t="shared" si="1"/>
        <v>441685571.9342</v>
      </c>
      <c r="H80" s="85">
        <f t="shared" si="1"/>
        <v>2824080891.7108665</v>
      </c>
      <c r="I80" s="86"/>
    </row>
    <row r="81" ht="24.75" thickTop="1"/>
    <row r="82" spans="3:7" ht="24">
      <c r="C82" s="11"/>
      <c r="D82" s="11"/>
      <c r="E82" s="11"/>
      <c r="F82" s="11"/>
      <c r="G82" s="11"/>
    </row>
    <row r="83" spans="3:8" ht="24">
      <c r="C83" s="10">
        <f>C80-1798837148.49</f>
        <v>0</v>
      </c>
      <c r="D83" s="10">
        <f>D80-393289571.95</f>
        <v>0</v>
      </c>
      <c r="F83" s="10"/>
      <c r="G83" s="10"/>
      <c r="H83" s="10"/>
    </row>
    <row r="84" ht="24">
      <c r="F84" s="10"/>
    </row>
  </sheetData>
  <sheetProtection/>
  <mergeCells count="7">
    <mergeCell ref="A7:A8"/>
    <mergeCell ref="A1:I1"/>
    <mergeCell ref="A2:I2"/>
    <mergeCell ref="A4:A5"/>
    <mergeCell ref="B4:G4"/>
    <mergeCell ref="H4:H5"/>
    <mergeCell ref="I4:I5"/>
  </mergeCells>
  <printOptions horizontalCentered="1" verticalCentered="1"/>
  <pageMargins left="0.01" right="0.183070866" top="0.17" bottom="0.15748031496063" header="0.33" footer="0.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DELL</cp:lastModifiedBy>
  <cp:lastPrinted>2015-08-14T08:10:36Z</cp:lastPrinted>
  <dcterms:created xsi:type="dcterms:W3CDTF">2005-01-26T04:21:05Z</dcterms:created>
  <dcterms:modified xsi:type="dcterms:W3CDTF">2015-09-29T06:34:12Z</dcterms:modified>
  <cp:category/>
  <cp:version/>
  <cp:contentType/>
  <cp:contentStatus/>
</cp:coreProperties>
</file>