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atawee.pri_s\Desktop\ODA\"/>
    </mc:Choice>
  </mc:AlternateContent>
  <xr:revisionPtr revIDLastSave="0" documentId="13_ncr:1_{2E11A935-DF5A-4F42-B7C3-71C580C2006B}" xr6:coauthVersionLast="36" xr6:coauthVersionMax="36" xr10:uidLastSave="{00000000-0000-0000-0000-000000000000}"/>
  <bookViews>
    <workbookView xWindow="-120" yWindow="-120" windowWidth="24240" windowHeight="13020" activeTab="10" xr2:uid="{4586A6BD-FEED-4570-B73A-38FE70C4772B}"/>
  </bookViews>
  <sheets>
    <sheet name="ApI" sheetId="12" r:id="rId1"/>
    <sheet name="ApII" sheetId="34" r:id="rId2"/>
    <sheet name="APIIII" sheetId="25" r:id="rId3"/>
    <sheet name="ApIV " sheetId="24" r:id="rId4"/>
    <sheet name="ApV" sheetId="33" r:id="rId5"/>
    <sheet name="ApVI" sheetId="17" r:id="rId6"/>
    <sheet name="ApVII" sheetId="30" r:id="rId7"/>
    <sheet name="ApVIII" sheetId="31" r:id="rId8"/>
    <sheet name="ApIX " sheetId="14" r:id="rId9"/>
    <sheet name="ApX" sheetId="1" r:id="rId10"/>
    <sheet name="ApXI" sheetId="13" r:id="rId11"/>
  </sheets>
  <definedNames>
    <definedName name="_xlnm._FilterDatabase" localSheetId="0" hidden="1">ApI!$A$1:$T$124</definedName>
    <definedName name="_xlnm._FilterDatabase" localSheetId="1" hidden="1">ApII!$A$5:$AI$115</definedName>
    <definedName name="_xlnm._FilterDatabase" localSheetId="3" hidden="1">'ApIV '!$A$4:$AC$56</definedName>
    <definedName name="_xlnm._FilterDatabase" localSheetId="5" hidden="1">ApVI!$A$2:$U$50</definedName>
    <definedName name="_xlnm._FilterDatabase" localSheetId="10" hidden="1">ApXI!$B$3:$R$24</definedName>
    <definedName name="country" localSheetId="0">#REF!</definedName>
    <definedName name="country" localSheetId="1">#REF!</definedName>
    <definedName name="country" localSheetId="2">#REF!</definedName>
    <definedName name="country" localSheetId="3">#REF!</definedName>
    <definedName name="country" localSheetId="8">#REF!</definedName>
    <definedName name="country" localSheetId="4">#REF!</definedName>
    <definedName name="country" localSheetId="5">#REF!</definedName>
    <definedName name="country" localSheetId="9">#REF!</definedName>
    <definedName name="country" localSheetId="10">#REF!</definedName>
    <definedName name="country">#REF!</definedName>
    <definedName name="Framework66" localSheetId="1">#REF!</definedName>
    <definedName name="Framework66" localSheetId="2">#REF!</definedName>
    <definedName name="Framework66" localSheetId="3">#REF!</definedName>
    <definedName name="Framework66" localSheetId="8">#REF!</definedName>
    <definedName name="Framework66" localSheetId="4">#REF!</definedName>
    <definedName name="Framework66" localSheetId="10">#REF!</definedName>
    <definedName name="Framework66">#REF!</definedName>
    <definedName name="_xlnm.Print_Area" localSheetId="0">ApI!$B$4:$T$124</definedName>
    <definedName name="_xlnm.Print_Area" localSheetId="1">ApII!$A$1:$AI$115</definedName>
    <definedName name="_xlnm.Print_Area" localSheetId="2">APIIII!$A$1:$U$43</definedName>
    <definedName name="_xlnm.Print_Area" localSheetId="3">'ApIV '!$A$3:$AC$57</definedName>
    <definedName name="_xlnm.Print_Area" localSheetId="8">'ApIX '!$A$1:$F$38</definedName>
    <definedName name="_xlnm.Print_Area" localSheetId="4">ApV!$A$1:$O$226</definedName>
    <definedName name="_xlnm.Print_Area" localSheetId="5">ApVI!$A$4:$U$50</definedName>
    <definedName name="_xlnm.Print_Area" localSheetId="9">ApX!$A$4:$N$29</definedName>
    <definedName name="_xlnm.Print_Area" localSheetId="10">ApXI!$A$3:$S$35</definedName>
    <definedName name="_xlnm.Print_Titles" localSheetId="0">ApI!$1:$3</definedName>
    <definedName name="_xlnm.Print_Titles" localSheetId="1">ApII!$A:$A,ApII!$1:$3</definedName>
    <definedName name="_xlnm.Print_Titles" localSheetId="2">APIIII!$1:$4</definedName>
    <definedName name="_xlnm.Print_Titles" localSheetId="3">'ApIV '!$A:$A,'ApIV '!$1:$3</definedName>
    <definedName name="_xlnm.Print_Titles" localSheetId="8">'ApIX '!$2:$4</definedName>
    <definedName name="_xlnm.Print_Titles" localSheetId="4">ApV!$1:$3</definedName>
    <definedName name="_xlnm.Print_Titles" localSheetId="5">ApVI!$A:$A,ApVI!$1:$3</definedName>
    <definedName name="_xlnm.Print_Titles" localSheetId="6">ApVII!$1:$4</definedName>
    <definedName name="_xlnm.Print_Titles" localSheetId="9">ApX!$1:$3</definedName>
    <definedName name="Z_032194E5_4374_4C44_9115_94DAABBB5B09_.wvu.PrintArea" localSheetId="4" hidden="1">ApV!$A$18:$O$56</definedName>
    <definedName name="Z_032194E5_4374_4C44_9115_94DAABBB5B09_.wvu.PrintTitles" localSheetId="4" hidden="1">ApV!$1:$3</definedName>
    <definedName name="Z_032194E5_4374_4C44_9115_94DAABBB5B09_.wvu.Rows" localSheetId="4" hidden="1">ApV!$5:$8,ApV!$15:$16,ApV!#REF!,ApV!#REF!,ApV!#REF!,ApV!$58:$61</definedName>
    <definedName name="Z_0D5BAE9C_C592_4D81_8515_971817049ED9_.wvu.PrintArea" localSheetId="4" hidden="1">ApV!$A$18:$O$56</definedName>
    <definedName name="Z_0D5BAE9C_C592_4D81_8515_971817049ED9_.wvu.PrintTitles" localSheetId="4" hidden="1">ApV!$1:$3</definedName>
    <definedName name="Z_0D5BAE9C_C592_4D81_8515_971817049ED9_.wvu.Rows" localSheetId="4" hidden="1">ApV!$5:$8,ApV!$15:$16,ApV!#REF!,ApV!#REF!,ApV!#REF!,ApV!$58:$61</definedName>
    <definedName name="กรอบความร่วมมือ2566" localSheetId="1">#REF!</definedName>
    <definedName name="กรอบความร่วมมือ2566" localSheetId="2">#REF!</definedName>
    <definedName name="กรอบความร่วมมือ2566" localSheetId="3">#REF!</definedName>
    <definedName name="กรอบความร่วมมือ2566" localSheetId="8">#REF!</definedName>
    <definedName name="กรอบความร่วมมือ2566" localSheetId="4">#REF!</definedName>
    <definedName name="กรอบความร่วมมือ2566" localSheetId="5">#REF!</definedName>
    <definedName name="กรอบความร่วมมือ2566" localSheetId="9">#REF!</definedName>
    <definedName name="กรอบความร่วมมือ2566" localSheetId="10">#REF!</definedName>
    <definedName name="กรอบความร่วมมือ2566">#REF!</definedName>
  </definedNames>
  <calcPr calcId="191029"/>
  <pivotCaches>
    <pivotCache cacheId="0" r:id="rId12"/>
    <pivotCache cacheId="1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8" i="24" l="1"/>
  <c r="S24" i="25"/>
  <c r="AH59" i="34"/>
  <c r="AG115" i="34"/>
  <c r="AF115" i="34"/>
  <c r="AE115" i="34"/>
  <c r="AC115" i="34"/>
  <c r="AB115" i="34"/>
  <c r="AA115" i="34"/>
  <c r="Z115" i="34"/>
  <c r="Y115" i="34"/>
  <c r="X115" i="34"/>
  <c r="W115" i="34"/>
  <c r="V115" i="34"/>
  <c r="U115" i="34"/>
  <c r="S115" i="34"/>
  <c r="R115" i="34"/>
  <c r="Q115" i="34"/>
  <c r="P115" i="34"/>
  <c r="O115" i="34"/>
  <c r="N115" i="34"/>
  <c r="M115" i="34"/>
  <c r="L115" i="34"/>
  <c r="K115" i="34"/>
  <c r="J115" i="34"/>
  <c r="I115" i="34"/>
  <c r="H115" i="34"/>
  <c r="G115" i="34"/>
  <c r="F115" i="34"/>
  <c r="E115" i="34"/>
  <c r="C115" i="34"/>
  <c r="B115" i="34"/>
  <c r="AI114" i="34"/>
  <c r="D114" i="34"/>
  <c r="AH114" i="34" s="1"/>
  <c r="AI113" i="34"/>
  <c r="AH113" i="34"/>
  <c r="AI112" i="34"/>
  <c r="AH112" i="34"/>
  <c r="AI111" i="34"/>
  <c r="AH111" i="34"/>
  <c r="AI110" i="34"/>
  <c r="AH110" i="34"/>
  <c r="AI109" i="34"/>
  <c r="AH109" i="34"/>
  <c r="AI108" i="34"/>
  <c r="AH108" i="34"/>
  <c r="AI107" i="34"/>
  <c r="AH107" i="34"/>
  <c r="AI106" i="34"/>
  <c r="AH106" i="34"/>
  <c r="AI105" i="34"/>
  <c r="AH105" i="34"/>
  <c r="AI104" i="34"/>
  <c r="AH104" i="34"/>
  <c r="AI103" i="34"/>
  <c r="AH103" i="34"/>
  <c r="AI102" i="34"/>
  <c r="AH102" i="34"/>
  <c r="AI101" i="34"/>
  <c r="AH101" i="34"/>
  <c r="AI100" i="34"/>
  <c r="AH100" i="34"/>
  <c r="AI98" i="34"/>
  <c r="AH98" i="34"/>
  <c r="AI97" i="34"/>
  <c r="AH97" i="34"/>
  <c r="AI96" i="34"/>
  <c r="AH96" i="34"/>
  <c r="AI95" i="34"/>
  <c r="AH95" i="34"/>
  <c r="AI94" i="34"/>
  <c r="AH94" i="34"/>
  <c r="AI93" i="34"/>
  <c r="AH93" i="34"/>
  <c r="AI92" i="34"/>
  <c r="AH92" i="34"/>
  <c r="AI91" i="34"/>
  <c r="AH91" i="34"/>
  <c r="AI90" i="34"/>
  <c r="AH90" i="34"/>
  <c r="AI89" i="34"/>
  <c r="AH89" i="34"/>
  <c r="AI88" i="34"/>
  <c r="AH88" i="34"/>
  <c r="AI87" i="34"/>
  <c r="AH87" i="34"/>
  <c r="AI86" i="34"/>
  <c r="AH86" i="34"/>
  <c r="AI85" i="34"/>
  <c r="AH85" i="34"/>
  <c r="AI84" i="34"/>
  <c r="AH84" i="34"/>
  <c r="AI82" i="34"/>
  <c r="AH82" i="34"/>
  <c r="AI81" i="34"/>
  <c r="AH81" i="34"/>
  <c r="AI80" i="34"/>
  <c r="AH80" i="34"/>
  <c r="AI79" i="34"/>
  <c r="AH79" i="34"/>
  <c r="AI78" i="34"/>
  <c r="AH78" i="34"/>
  <c r="AI76" i="34"/>
  <c r="AH76" i="34"/>
  <c r="AI75" i="34"/>
  <c r="AH75" i="34"/>
  <c r="AI74" i="34"/>
  <c r="AH74" i="34"/>
  <c r="AI73" i="34"/>
  <c r="AH73" i="34"/>
  <c r="AI72" i="34"/>
  <c r="AH72" i="34"/>
  <c r="AI71" i="34"/>
  <c r="AH71" i="34"/>
  <c r="AI70" i="34"/>
  <c r="AH70" i="34"/>
  <c r="AI69" i="34"/>
  <c r="AH69" i="34"/>
  <c r="AI68" i="34"/>
  <c r="AH68" i="34"/>
  <c r="AI67" i="34"/>
  <c r="AH67" i="34"/>
  <c r="AI66" i="34"/>
  <c r="AH66" i="34"/>
  <c r="AI65" i="34"/>
  <c r="AH65" i="34"/>
  <c r="AI64" i="34"/>
  <c r="AH64" i="34"/>
  <c r="AI63" i="34"/>
  <c r="AH63" i="34"/>
  <c r="AI62" i="34"/>
  <c r="AH62" i="34"/>
  <c r="AI61" i="34"/>
  <c r="AH61" i="34"/>
  <c r="AI60" i="34"/>
  <c r="AH60" i="34"/>
  <c r="AI59" i="34"/>
  <c r="AI58" i="34"/>
  <c r="AH58" i="34"/>
  <c r="AI57" i="34"/>
  <c r="AH57" i="34"/>
  <c r="AI56" i="34"/>
  <c r="AH56" i="34"/>
  <c r="AI55" i="34"/>
  <c r="AH55" i="34"/>
  <c r="AI54" i="34"/>
  <c r="AH54" i="34"/>
  <c r="AI53" i="34"/>
  <c r="AH53" i="34"/>
  <c r="AI52" i="34"/>
  <c r="AH52" i="34"/>
  <c r="AI51" i="34"/>
  <c r="AH51" i="34"/>
  <c r="AI50" i="34"/>
  <c r="AH50" i="34"/>
  <c r="AI49" i="34"/>
  <c r="AH49" i="34"/>
  <c r="AI48" i="34"/>
  <c r="AH48" i="34"/>
  <c r="AI47" i="34"/>
  <c r="AH47" i="34"/>
  <c r="AI46" i="34"/>
  <c r="AH46" i="34"/>
  <c r="AI45" i="34"/>
  <c r="B45" i="34"/>
  <c r="AH45" i="34" s="1"/>
  <c r="AI44" i="34"/>
  <c r="B44" i="34"/>
  <c r="AH44" i="34" s="1"/>
  <c r="AI43" i="34"/>
  <c r="AH43" i="34"/>
  <c r="AI42" i="34"/>
  <c r="AH42" i="34"/>
  <c r="AI41" i="34"/>
  <c r="AH41" i="34"/>
  <c r="AI39" i="34"/>
  <c r="AH39" i="34"/>
  <c r="AI38" i="34"/>
  <c r="AH38" i="34"/>
  <c r="AI37" i="34"/>
  <c r="AH37" i="34"/>
  <c r="AI36" i="34"/>
  <c r="AH36" i="34"/>
  <c r="AI35" i="34"/>
  <c r="AH35" i="34"/>
  <c r="AI33" i="34"/>
  <c r="AD33" i="34"/>
  <c r="B33" i="34"/>
  <c r="AI32" i="34"/>
  <c r="AH32" i="34"/>
  <c r="AI31" i="34"/>
  <c r="AH31" i="34"/>
  <c r="AI30" i="34"/>
  <c r="AH30" i="34"/>
  <c r="AI29" i="34"/>
  <c r="AH29" i="34"/>
  <c r="AI28" i="34"/>
  <c r="AH28" i="34"/>
  <c r="AI27" i="34"/>
  <c r="AH27" i="34"/>
  <c r="AI26" i="34"/>
  <c r="AH26" i="34"/>
  <c r="AI25" i="34"/>
  <c r="AH25" i="34"/>
  <c r="AI24" i="34"/>
  <c r="AH24" i="34"/>
  <c r="AI23" i="34"/>
  <c r="AH23" i="34"/>
  <c r="AI22" i="34"/>
  <c r="AH22" i="34"/>
  <c r="AI21" i="34"/>
  <c r="T21" i="34"/>
  <c r="B21" i="34"/>
  <c r="AI20" i="34"/>
  <c r="AH20" i="34"/>
  <c r="AI19" i="34"/>
  <c r="AH19" i="34"/>
  <c r="AI17" i="34"/>
  <c r="AH17" i="34"/>
  <c r="AI16" i="34"/>
  <c r="AH16" i="34"/>
  <c r="AI14" i="34"/>
  <c r="T14" i="34"/>
  <c r="AH14" i="34" s="1"/>
  <c r="AI13" i="34"/>
  <c r="AH13" i="34"/>
  <c r="AI12" i="34"/>
  <c r="T12" i="34"/>
  <c r="AH12" i="34" s="1"/>
  <c r="AI11" i="34"/>
  <c r="AH11" i="34"/>
  <c r="AI10" i="34"/>
  <c r="AH10" i="34"/>
  <c r="AI8" i="34"/>
  <c r="T8" i="34"/>
  <c r="D8" i="34"/>
  <c r="AI7" i="34"/>
  <c r="AH7" i="34"/>
  <c r="AI6" i="34"/>
  <c r="T6" i="34"/>
  <c r="D6" i="34"/>
  <c r="AI5" i="34"/>
  <c r="T5" i="34"/>
  <c r="D5" i="34"/>
  <c r="B5" i="34"/>
  <c r="AH5" i="34" l="1"/>
  <c r="D115" i="34"/>
  <c r="AH33" i="34"/>
  <c r="AH8" i="34"/>
  <c r="AH6" i="34"/>
  <c r="AH21" i="34"/>
  <c r="AI115" i="34"/>
  <c r="AH115" i="34"/>
  <c r="AD115" i="34"/>
  <c r="T115" i="34"/>
  <c r="N226" i="33" l="1"/>
  <c r="M226" i="33"/>
  <c r="L226" i="33"/>
  <c r="J226" i="33"/>
  <c r="H226" i="33"/>
  <c r="E226" i="33"/>
  <c r="K225" i="33"/>
  <c r="I225" i="33"/>
  <c r="G225" i="33"/>
  <c r="F225" i="33"/>
  <c r="D225" i="33"/>
  <c r="O224" i="33"/>
  <c r="O223" i="33"/>
  <c r="O222" i="33"/>
  <c r="O221" i="33"/>
  <c r="O220" i="33"/>
  <c r="O219" i="33"/>
  <c r="O218" i="33"/>
  <c r="O217" i="33"/>
  <c r="O216" i="33"/>
  <c r="O215" i="33"/>
  <c r="O214" i="33"/>
  <c r="O213" i="33"/>
  <c r="O212" i="33"/>
  <c r="O211" i="33"/>
  <c r="O210" i="33"/>
  <c r="O209" i="33"/>
  <c r="O208" i="33"/>
  <c r="O207" i="33"/>
  <c r="O206" i="33"/>
  <c r="O205" i="33"/>
  <c r="O204" i="33"/>
  <c r="O203" i="33"/>
  <c r="O202" i="33"/>
  <c r="O201" i="33"/>
  <c r="O200" i="33"/>
  <c r="O199" i="33"/>
  <c r="O198" i="33"/>
  <c r="O197" i="33"/>
  <c r="O196" i="33"/>
  <c r="O195" i="33"/>
  <c r="O194" i="33"/>
  <c r="O193" i="33"/>
  <c r="O192" i="33"/>
  <c r="O191" i="33"/>
  <c r="O190" i="33"/>
  <c r="O189" i="33"/>
  <c r="O188" i="33"/>
  <c r="O187" i="33"/>
  <c r="O186" i="33"/>
  <c r="O185" i="33"/>
  <c r="O184" i="33"/>
  <c r="O183" i="33"/>
  <c r="O182" i="33"/>
  <c r="O181" i="33"/>
  <c r="O180" i="33"/>
  <c r="K179" i="33"/>
  <c r="I179" i="33"/>
  <c r="F179" i="33"/>
  <c r="D179" i="33"/>
  <c r="O178" i="33"/>
  <c r="O177" i="33"/>
  <c r="O176" i="33"/>
  <c r="O175" i="33"/>
  <c r="O174" i="33"/>
  <c r="O173" i="33"/>
  <c r="O172" i="33"/>
  <c r="O171" i="33"/>
  <c r="O170" i="33"/>
  <c r="O169" i="33"/>
  <c r="K169" i="33"/>
  <c r="I169" i="33"/>
  <c r="F169" i="33"/>
  <c r="D169" i="33"/>
  <c r="O168" i="33"/>
  <c r="K167" i="33"/>
  <c r="I167" i="33"/>
  <c r="F167" i="33"/>
  <c r="D167" i="33"/>
  <c r="O166" i="33"/>
  <c r="O165" i="33"/>
  <c r="O164" i="33"/>
  <c r="O163" i="33"/>
  <c r="K162" i="33"/>
  <c r="I162" i="33"/>
  <c r="F162" i="33"/>
  <c r="D162" i="33"/>
  <c r="O161" i="33"/>
  <c r="O160" i="33"/>
  <c r="O159" i="33"/>
  <c r="O162" i="33" s="1"/>
  <c r="K158" i="33"/>
  <c r="I158" i="33"/>
  <c r="F158" i="33"/>
  <c r="D158" i="33"/>
  <c r="O157" i="33"/>
  <c r="O156" i="33"/>
  <c r="O155" i="33"/>
  <c r="O154" i="33"/>
  <c r="K152" i="33"/>
  <c r="I152" i="33"/>
  <c r="G152" i="33"/>
  <c r="F152" i="33"/>
  <c r="D152" i="33"/>
  <c r="O151" i="33"/>
  <c r="O150" i="33"/>
  <c r="O148" i="33"/>
  <c r="O147" i="33"/>
  <c r="O146" i="33"/>
  <c r="O145" i="33"/>
  <c r="O144" i="33"/>
  <c r="O143" i="33"/>
  <c r="O142" i="33"/>
  <c r="O141" i="33"/>
  <c r="O140" i="33"/>
  <c r="O139" i="33"/>
  <c r="O138" i="33"/>
  <c r="O137" i="33"/>
  <c r="O136" i="33"/>
  <c r="O135" i="33"/>
  <c r="O134" i="33"/>
  <c r="O133" i="33"/>
  <c r="O132" i="33"/>
  <c r="O131" i="33"/>
  <c r="O130" i="33"/>
  <c r="K128" i="33"/>
  <c r="I128" i="33"/>
  <c r="G128" i="33"/>
  <c r="F128" i="33"/>
  <c r="D128" i="33"/>
  <c r="D226" i="33" s="1"/>
  <c r="O127" i="33"/>
  <c r="O126" i="33"/>
  <c r="O125" i="33"/>
  <c r="O124" i="33"/>
  <c r="O123" i="33"/>
  <c r="O122" i="33"/>
  <c r="O121" i="33"/>
  <c r="O120" i="33"/>
  <c r="O119" i="33"/>
  <c r="O118" i="33"/>
  <c r="O117" i="33"/>
  <c r="O116" i="33"/>
  <c r="O115" i="33"/>
  <c r="O114" i="33"/>
  <c r="O113" i="33"/>
  <c r="O112" i="33"/>
  <c r="O111" i="33"/>
  <c r="O110" i="33"/>
  <c r="O109" i="33"/>
  <c r="O108" i="33"/>
  <c r="O107" i="33"/>
  <c r="O106" i="33"/>
  <c r="O105" i="33"/>
  <c r="O104" i="33"/>
  <c r="O103" i="33"/>
  <c r="O102" i="33"/>
  <c r="O101" i="33"/>
  <c r="O100" i="33"/>
  <c r="O99" i="33"/>
  <c r="O98" i="33"/>
  <c r="O97" i="33"/>
  <c r="O95" i="33"/>
  <c r="O94" i="33"/>
  <c r="O93" i="33"/>
  <c r="O92" i="33"/>
  <c r="O91" i="33"/>
  <c r="O90" i="33"/>
  <c r="O89" i="33"/>
  <c r="O88" i="33"/>
  <c r="O87" i="33"/>
  <c r="O86" i="33"/>
  <c r="O85" i="33"/>
  <c r="O84" i="33"/>
  <c r="O83" i="33"/>
  <c r="O82" i="33"/>
  <c r="O81" i="33"/>
  <c r="O80" i="33"/>
  <c r="O79" i="33"/>
  <c r="O78" i="33"/>
  <c r="O77" i="33"/>
  <c r="O76" i="33"/>
  <c r="O75" i="33"/>
  <c r="O74" i="33"/>
  <c r="O73" i="33"/>
  <c r="O72" i="33"/>
  <c r="O71" i="33"/>
  <c r="O70" i="33"/>
  <c r="O69" i="33"/>
  <c r="O68" i="33"/>
  <c r="O67" i="33"/>
  <c r="O66" i="33"/>
  <c r="O65" i="33"/>
  <c r="O64" i="33"/>
  <c r="K62" i="33"/>
  <c r="I62" i="33"/>
  <c r="F62" i="33"/>
  <c r="D62" i="33"/>
  <c r="O61" i="33"/>
  <c r="O60" i="33"/>
  <c r="O59" i="33"/>
  <c r="O58" i="33"/>
  <c r="K56" i="33"/>
  <c r="I56" i="33"/>
  <c r="G56" i="33"/>
  <c r="F56" i="33"/>
  <c r="D56" i="33"/>
  <c r="O55" i="33"/>
  <c r="O54" i="33"/>
  <c r="O53" i="33"/>
  <c r="O52" i="33"/>
  <c r="O51" i="33"/>
  <c r="O50" i="33"/>
  <c r="O49" i="33"/>
  <c r="O48" i="33"/>
  <c r="O47" i="33"/>
  <c r="O46" i="33"/>
  <c r="O45" i="33"/>
  <c r="O44" i="33"/>
  <c r="O43" i="33"/>
  <c r="O42" i="33"/>
  <c r="O41" i="33"/>
  <c r="O39" i="33"/>
  <c r="O38" i="33"/>
  <c r="O37" i="33"/>
  <c r="O36" i="33"/>
  <c r="O35" i="33"/>
  <c r="O34" i="33"/>
  <c r="O33" i="33"/>
  <c r="O32" i="33"/>
  <c r="O31" i="33"/>
  <c r="O30" i="33"/>
  <c r="O29" i="33"/>
  <c r="O28" i="33"/>
  <c r="O27" i="33"/>
  <c r="O26" i="33"/>
  <c r="O24" i="33"/>
  <c r="O23" i="33"/>
  <c r="O22" i="33"/>
  <c r="O21" i="33"/>
  <c r="O20" i="33"/>
  <c r="O19" i="33"/>
  <c r="K17" i="33"/>
  <c r="I17" i="33"/>
  <c r="G17" i="33"/>
  <c r="F17" i="33"/>
  <c r="D17" i="33"/>
  <c r="O16" i="33"/>
  <c r="O15" i="33"/>
  <c r="O14" i="33"/>
  <c r="O13" i="33"/>
  <c r="O12" i="33"/>
  <c r="O11" i="33"/>
  <c r="O17" i="33" s="1"/>
  <c r="O10" i="33"/>
  <c r="K9" i="33"/>
  <c r="I9" i="33"/>
  <c r="G9" i="33"/>
  <c r="F9" i="33"/>
  <c r="E9" i="33"/>
  <c r="D9" i="33"/>
  <c r="O8" i="33"/>
  <c r="O7" i="33"/>
  <c r="O6" i="33"/>
  <c r="O5" i="33"/>
  <c r="O9" i="33" s="1"/>
  <c r="C130" i="31"/>
  <c r="O56" i="33" l="1"/>
  <c r="O62" i="33"/>
  <c r="G226" i="33"/>
  <c r="O128" i="33"/>
  <c r="O152" i="33"/>
  <c r="O158" i="33"/>
  <c r="O167" i="33"/>
  <c r="O179" i="33"/>
  <c r="I226" i="33"/>
  <c r="K226" i="33"/>
  <c r="F226" i="33"/>
  <c r="O225" i="33"/>
  <c r="AC55" i="24"/>
  <c r="AC54" i="24"/>
  <c r="AC53" i="24"/>
  <c r="AC52" i="24"/>
  <c r="AC51" i="24"/>
  <c r="AC50" i="24"/>
  <c r="AC49" i="24"/>
  <c r="AC48" i="24"/>
  <c r="AC47" i="24"/>
  <c r="AC46" i="24"/>
  <c r="AC45" i="24"/>
  <c r="AC44" i="24"/>
  <c r="AC43" i="24"/>
  <c r="AC42" i="24"/>
  <c r="AC41" i="24"/>
  <c r="AC40" i="24"/>
  <c r="AC39" i="24"/>
  <c r="AC38" i="24"/>
  <c r="AC37" i="24"/>
  <c r="AC36" i="24"/>
  <c r="AC35" i="24"/>
  <c r="AC34" i="24"/>
  <c r="AC33" i="24"/>
  <c r="AC32" i="24"/>
  <c r="AC31" i="24"/>
  <c r="AC30" i="24"/>
  <c r="AC29" i="24"/>
  <c r="AC28" i="24"/>
  <c r="AC27" i="24"/>
  <c r="AC26" i="24"/>
  <c r="AC25" i="24"/>
  <c r="AC24" i="24"/>
  <c r="AC23" i="24"/>
  <c r="AC22" i="24"/>
  <c r="AC21" i="24"/>
  <c r="AC20" i="24"/>
  <c r="AC19" i="24"/>
  <c r="AC18" i="24"/>
  <c r="AC17" i="24"/>
  <c r="AC16" i="24"/>
  <c r="AC15" i="24"/>
  <c r="AC13" i="24"/>
  <c r="AC12" i="24"/>
  <c r="AC11" i="24"/>
  <c r="AC10" i="24"/>
  <c r="AC9" i="24"/>
  <c r="AC7" i="24"/>
  <c r="AC6" i="24"/>
  <c r="AC5" i="24"/>
  <c r="AB55" i="24"/>
  <c r="AB54" i="24"/>
  <c r="AB53" i="24"/>
  <c r="AB52" i="24"/>
  <c r="AB51" i="24"/>
  <c r="AB50" i="24"/>
  <c r="AB49" i="24"/>
  <c r="AB48" i="24"/>
  <c r="AB47" i="24"/>
  <c r="AB46" i="24"/>
  <c r="AB45" i="24"/>
  <c r="AB44" i="24"/>
  <c r="AB43" i="24"/>
  <c r="AB42" i="24"/>
  <c r="AB41" i="24"/>
  <c r="AB40" i="24"/>
  <c r="AB39" i="24"/>
  <c r="AB38" i="24"/>
  <c r="AB37" i="24"/>
  <c r="AB36" i="24"/>
  <c r="AB35" i="24"/>
  <c r="AB34" i="24"/>
  <c r="AB33" i="24"/>
  <c r="AB32" i="24"/>
  <c r="AB31" i="24"/>
  <c r="AB30" i="24"/>
  <c r="AB29" i="24"/>
  <c r="AB28" i="24"/>
  <c r="AB27" i="24"/>
  <c r="AB26" i="24"/>
  <c r="AB25" i="24"/>
  <c r="AB24" i="24"/>
  <c r="AB23" i="24"/>
  <c r="AB22" i="24"/>
  <c r="AB21" i="24"/>
  <c r="AB20" i="24"/>
  <c r="AB19" i="24"/>
  <c r="AB18" i="24"/>
  <c r="AB17" i="24"/>
  <c r="AB16" i="24"/>
  <c r="AB15" i="24"/>
  <c r="AB13" i="24"/>
  <c r="AB12" i="24"/>
  <c r="AB11" i="24"/>
  <c r="AB10" i="24"/>
  <c r="AB9" i="24"/>
  <c r="AB8" i="24"/>
  <c r="AB7" i="24"/>
  <c r="AB6" i="24"/>
  <c r="AB5" i="24"/>
  <c r="C56" i="24"/>
  <c r="F56" i="24"/>
  <c r="U40" i="25"/>
  <c r="U39" i="25"/>
  <c r="U38" i="25"/>
  <c r="U37" i="25"/>
  <c r="U36" i="25"/>
  <c r="U35" i="25"/>
  <c r="U34" i="25"/>
  <c r="U33" i="25"/>
  <c r="U32" i="25"/>
  <c r="U31" i="25"/>
  <c r="U30" i="25"/>
  <c r="U29" i="25"/>
  <c r="U28" i="25"/>
  <c r="U27" i="25"/>
  <c r="U26" i="25"/>
  <c r="U25" i="25"/>
  <c r="U24" i="25"/>
  <c r="U23" i="25"/>
  <c r="U21" i="25"/>
  <c r="U20" i="25"/>
  <c r="U19" i="25"/>
  <c r="U18" i="25"/>
  <c r="U17" i="25"/>
  <c r="U16" i="25"/>
  <c r="U15" i="25"/>
  <c r="U14" i="25"/>
  <c r="U13" i="25"/>
  <c r="U12" i="25"/>
  <c r="U11" i="25"/>
  <c r="U10" i="25"/>
  <c r="U9" i="25"/>
  <c r="U8" i="25"/>
  <c r="U7" i="25"/>
  <c r="U6" i="25"/>
  <c r="T41" i="25"/>
  <c r="T40" i="25"/>
  <c r="T39" i="25"/>
  <c r="T38" i="25"/>
  <c r="T37" i="25"/>
  <c r="T36" i="25"/>
  <c r="T35" i="25"/>
  <c r="T34" i="25"/>
  <c r="T33" i="25"/>
  <c r="T32" i="25"/>
  <c r="T31" i="25"/>
  <c r="T30" i="25"/>
  <c r="T29" i="25"/>
  <c r="T28" i="25"/>
  <c r="T27" i="25"/>
  <c r="T26" i="25"/>
  <c r="T25" i="25"/>
  <c r="T24" i="25"/>
  <c r="T23" i="25"/>
  <c r="T21" i="25"/>
  <c r="T16" i="25"/>
  <c r="T15" i="25"/>
  <c r="T14" i="25"/>
  <c r="T13" i="25"/>
  <c r="T12" i="25"/>
  <c r="T11" i="25"/>
  <c r="T10" i="25"/>
  <c r="T9" i="25"/>
  <c r="T8" i="25"/>
  <c r="T7" i="25"/>
  <c r="T6" i="25"/>
  <c r="S40" i="25"/>
  <c r="S39" i="25"/>
  <c r="S38" i="25"/>
  <c r="S37" i="25"/>
  <c r="S36" i="25"/>
  <c r="S35" i="25"/>
  <c r="S34" i="25"/>
  <c r="S33" i="25"/>
  <c r="S32" i="25"/>
  <c r="S31" i="25"/>
  <c r="S30" i="25"/>
  <c r="S29" i="25"/>
  <c r="S28" i="25"/>
  <c r="S27" i="25"/>
  <c r="S26" i="25"/>
  <c r="S25" i="25"/>
  <c r="S23" i="25"/>
  <c r="S16" i="25"/>
  <c r="S15" i="25"/>
  <c r="S14" i="25"/>
  <c r="S13" i="25"/>
  <c r="S12" i="25"/>
  <c r="S11" i="25"/>
  <c r="S10" i="25"/>
  <c r="S9" i="25"/>
  <c r="S8" i="25"/>
  <c r="S7" i="25"/>
  <c r="H7" i="25"/>
  <c r="H16" i="25"/>
  <c r="H6" i="25"/>
  <c r="K120" i="12"/>
  <c r="L120" i="12"/>
  <c r="R5" i="12"/>
  <c r="S5" i="12"/>
  <c r="T119" i="12"/>
  <c r="O226" i="33" l="1"/>
  <c r="I119" i="12"/>
  <c r="R110" i="12"/>
  <c r="S110" i="12"/>
  <c r="T110" i="12"/>
  <c r="R6" i="12" l="1"/>
  <c r="R53" i="12"/>
  <c r="S53" i="12"/>
  <c r="S16" i="12"/>
  <c r="R16" i="12"/>
  <c r="O120" i="12" l="1"/>
  <c r="E52" i="17"/>
  <c r="M50" i="17"/>
  <c r="C50" i="17" l="1"/>
  <c r="R50" i="17"/>
  <c r="P50" i="17"/>
  <c r="N50" i="17"/>
  <c r="L50" i="17"/>
  <c r="J50" i="17"/>
  <c r="H50" i="17"/>
  <c r="F50" i="17"/>
  <c r="D50" i="17"/>
  <c r="B50" i="17"/>
  <c r="J41" i="25" l="1"/>
  <c r="E120" i="12" l="1"/>
  <c r="J120" i="12" l="1"/>
  <c r="S87" i="12" l="1"/>
  <c r="T87" i="12"/>
  <c r="Q41" i="25" l="1"/>
  <c r="P41" i="25"/>
  <c r="O41" i="25"/>
  <c r="K41" i="25"/>
  <c r="I41" i="25"/>
  <c r="G41" i="25"/>
  <c r="F41" i="25"/>
  <c r="D41" i="25"/>
  <c r="B41" i="25"/>
  <c r="L41" i="25"/>
  <c r="E41" i="25"/>
  <c r="S6" i="25"/>
  <c r="R41" i="25"/>
  <c r="M41" i="25"/>
  <c r="C41" i="25"/>
  <c r="Z56" i="24"/>
  <c r="Y56" i="24"/>
  <c r="X56" i="24"/>
  <c r="V56" i="24"/>
  <c r="U56" i="24"/>
  <c r="T56" i="24"/>
  <c r="R56" i="24"/>
  <c r="P56" i="24"/>
  <c r="N56" i="24"/>
  <c r="L56" i="24"/>
  <c r="J56" i="24"/>
  <c r="I56" i="24"/>
  <c r="H56" i="24"/>
  <c r="G56" i="24"/>
  <c r="D56" i="24"/>
  <c r="B56" i="24"/>
  <c r="M56" i="24"/>
  <c r="AA56" i="24"/>
  <c r="K56" i="24"/>
  <c r="E56" i="24"/>
  <c r="D120" i="12"/>
  <c r="W56" i="24" l="1"/>
  <c r="Q56" i="24"/>
  <c r="S56" i="24"/>
  <c r="H41" i="25"/>
  <c r="S41" i="25"/>
  <c r="U41" i="25"/>
  <c r="N41" i="25"/>
  <c r="O56" i="24"/>
  <c r="R22" i="12"/>
  <c r="S22" i="12"/>
  <c r="T22" i="12"/>
  <c r="T35" i="12" l="1"/>
  <c r="T8" i="12"/>
  <c r="T10" i="12"/>
  <c r="T12" i="12"/>
  <c r="T13" i="12"/>
  <c r="T14" i="12"/>
  <c r="T16" i="12"/>
  <c r="T17" i="12"/>
  <c r="T19" i="12"/>
  <c r="T20" i="12"/>
  <c r="T21" i="12"/>
  <c r="T23" i="12"/>
  <c r="T24" i="12"/>
  <c r="T25" i="12"/>
  <c r="T26" i="12"/>
  <c r="T27" i="12"/>
  <c r="T28" i="12"/>
  <c r="T29" i="12"/>
  <c r="T30" i="12"/>
  <c r="T31" i="12"/>
  <c r="T32" i="12"/>
  <c r="T33" i="12"/>
  <c r="T34" i="12"/>
  <c r="T36" i="12"/>
  <c r="T37" i="12"/>
  <c r="T38" i="12"/>
  <c r="T39" i="12"/>
  <c r="T40" i="12"/>
  <c r="T41" i="12"/>
  <c r="T43" i="12"/>
  <c r="T44" i="12"/>
  <c r="T45" i="12"/>
  <c r="T46" i="12"/>
  <c r="T47" i="12"/>
  <c r="T48" i="12"/>
  <c r="T49" i="12"/>
  <c r="T50" i="12"/>
  <c r="T51" i="12"/>
  <c r="T52" i="12"/>
  <c r="T53" i="12"/>
  <c r="T54" i="12"/>
  <c r="T55" i="12"/>
  <c r="T56" i="12"/>
  <c r="T57" i="12"/>
  <c r="T58" i="12"/>
  <c r="T59" i="12"/>
  <c r="T60" i="12"/>
  <c r="T61" i="12"/>
  <c r="T62" i="12"/>
  <c r="T63" i="12"/>
  <c r="T64" i="12"/>
  <c r="T65" i="12"/>
  <c r="T66" i="12"/>
  <c r="T67" i="12"/>
  <c r="T68" i="12"/>
  <c r="T69" i="12"/>
  <c r="T70" i="12"/>
  <c r="T71" i="12"/>
  <c r="T72" i="12"/>
  <c r="T73" i="12"/>
  <c r="T74" i="12"/>
  <c r="T75" i="12"/>
  <c r="T76" i="12"/>
  <c r="T77" i="12"/>
  <c r="T78" i="12"/>
  <c r="T79" i="12"/>
  <c r="T81" i="12"/>
  <c r="T82" i="12"/>
  <c r="T83" i="12"/>
  <c r="T84" i="12"/>
  <c r="T85" i="12"/>
  <c r="T88" i="12"/>
  <c r="T89" i="12"/>
  <c r="T90" i="12"/>
  <c r="T91" i="12"/>
  <c r="T92" i="12"/>
  <c r="T93" i="12"/>
  <c r="T94" i="12"/>
  <c r="T95" i="12"/>
  <c r="T96" i="12"/>
  <c r="T97" i="12"/>
  <c r="T98" i="12"/>
  <c r="T99" i="12"/>
  <c r="T100" i="12"/>
  <c r="T101" i="12"/>
  <c r="T102" i="12"/>
  <c r="T103" i="12"/>
  <c r="T104" i="12"/>
  <c r="T105" i="12"/>
  <c r="T107" i="12"/>
  <c r="T109" i="12"/>
  <c r="T111" i="12"/>
  <c r="T112" i="12"/>
  <c r="T113" i="12"/>
  <c r="T114" i="12"/>
  <c r="T115" i="12"/>
  <c r="T116" i="12"/>
  <c r="T117" i="12"/>
  <c r="T118" i="12"/>
  <c r="R49" i="12"/>
  <c r="S49" i="12"/>
  <c r="T7" i="12" l="1"/>
  <c r="I120" i="12"/>
  <c r="R104" i="12"/>
  <c r="S104" i="12"/>
  <c r="R105" i="12"/>
  <c r="S105" i="12"/>
  <c r="R106" i="12"/>
  <c r="S106" i="12"/>
  <c r="R107" i="12"/>
  <c r="S107" i="12"/>
  <c r="R73" i="12"/>
  <c r="S73" i="12"/>
  <c r="R74" i="12"/>
  <c r="S74" i="12"/>
  <c r="R66" i="12"/>
  <c r="S66" i="12"/>
  <c r="R67" i="12"/>
  <c r="S67" i="12"/>
  <c r="R83" i="12"/>
  <c r="S83" i="12"/>
  <c r="R25" i="12"/>
  <c r="S25" i="12"/>
  <c r="R34" i="12"/>
  <c r="S34" i="12"/>
  <c r="R35" i="12"/>
  <c r="S35" i="12"/>
  <c r="R36" i="12"/>
  <c r="S36" i="12"/>
  <c r="R37" i="12"/>
  <c r="S37" i="12"/>
  <c r="R38" i="12"/>
  <c r="S38" i="12"/>
  <c r="R39" i="12"/>
  <c r="S39" i="12"/>
  <c r="R40" i="12"/>
  <c r="S40" i="12"/>
  <c r="R41" i="12"/>
  <c r="S41" i="12"/>
  <c r="R117" i="12"/>
  <c r="S117" i="12"/>
  <c r="R103" i="12"/>
  <c r="S103" i="12"/>
  <c r="R116" i="12"/>
  <c r="S116" i="12"/>
  <c r="R118" i="12"/>
  <c r="S118" i="12"/>
  <c r="R111" i="12"/>
  <c r="S111" i="12"/>
  <c r="R112" i="12"/>
  <c r="S112" i="12"/>
  <c r="R113" i="12"/>
  <c r="S113" i="12"/>
  <c r="R114" i="12"/>
  <c r="S114" i="12"/>
  <c r="R115" i="12"/>
  <c r="S115" i="12"/>
  <c r="F120" i="12"/>
  <c r="G120" i="12"/>
  <c r="H120" i="12"/>
  <c r="T106" i="12" l="1"/>
  <c r="T11" i="12"/>
  <c r="T6" i="17"/>
  <c r="U6" i="17"/>
  <c r="T7" i="17"/>
  <c r="U7" i="17"/>
  <c r="T8" i="17"/>
  <c r="U8" i="17"/>
  <c r="T5" i="17"/>
  <c r="T49" i="17" l="1"/>
  <c r="U48" i="17"/>
  <c r="T48" i="17"/>
  <c r="U47" i="17"/>
  <c r="T47" i="17"/>
  <c r="U46" i="17"/>
  <c r="T46" i="17"/>
  <c r="U44" i="17"/>
  <c r="T44" i="17"/>
  <c r="U43" i="17"/>
  <c r="T43" i="17"/>
  <c r="U42" i="17"/>
  <c r="T42" i="17"/>
  <c r="U41" i="17"/>
  <c r="T41" i="17"/>
  <c r="U40" i="17"/>
  <c r="T40" i="17"/>
  <c r="U39" i="17"/>
  <c r="T39" i="17"/>
  <c r="U38" i="17"/>
  <c r="T38" i="17"/>
  <c r="U37" i="17"/>
  <c r="T37" i="17"/>
  <c r="U36" i="17"/>
  <c r="T36" i="17"/>
  <c r="U35" i="17"/>
  <c r="T35" i="17"/>
  <c r="U34" i="17"/>
  <c r="T34" i="17"/>
  <c r="U33" i="17"/>
  <c r="T33" i="17"/>
  <c r="U32" i="17"/>
  <c r="T32" i="17"/>
  <c r="U31" i="17"/>
  <c r="T31" i="17"/>
  <c r="U30" i="17"/>
  <c r="T30" i="17"/>
  <c r="U29" i="17"/>
  <c r="T29" i="17"/>
  <c r="U28" i="17"/>
  <c r="T28" i="17"/>
  <c r="T27" i="17"/>
  <c r="U25" i="17"/>
  <c r="T25" i="17"/>
  <c r="U24" i="17"/>
  <c r="T24" i="17"/>
  <c r="U23" i="17"/>
  <c r="T23" i="17"/>
  <c r="U22" i="17"/>
  <c r="T22" i="17"/>
  <c r="U21" i="17"/>
  <c r="T21" i="17"/>
  <c r="T19" i="17"/>
  <c r="U18" i="17"/>
  <c r="T18" i="17"/>
  <c r="U17" i="17"/>
  <c r="T17" i="17"/>
  <c r="U16" i="17"/>
  <c r="T16" i="17"/>
  <c r="U15" i="17"/>
  <c r="T15" i="17"/>
  <c r="U14" i="17"/>
  <c r="T14" i="17"/>
  <c r="U12" i="17"/>
  <c r="T12" i="17"/>
  <c r="U11" i="17"/>
  <c r="T11" i="17"/>
  <c r="T10" i="17"/>
  <c r="U5" i="17"/>
  <c r="K50" i="17"/>
  <c r="U10" i="17"/>
  <c r="T50" i="17" l="1"/>
  <c r="S50" i="17"/>
  <c r="Q50" i="17"/>
  <c r="I50" i="17"/>
  <c r="G50" i="17"/>
  <c r="E50" i="17"/>
  <c r="U49" i="17"/>
  <c r="U27" i="17"/>
  <c r="U19" i="17" l="1"/>
  <c r="U50" i="17" s="1"/>
  <c r="O50" i="17"/>
  <c r="E36" i="14" l="1"/>
  <c r="F36" i="14"/>
  <c r="P24" i="13" l="1"/>
  <c r="O24" i="13"/>
  <c r="N24" i="13"/>
  <c r="M24" i="13"/>
  <c r="L24" i="13"/>
  <c r="K24" i="13"/>
  <c r="I24" i="13"/>
  <c r="H24" i="13"/>
  <c r="G24" i="13"/>
  <c r="F24" i="13"/>
  <c r="E24" i="13"/>
  <c r="C24" i="13"/>
  <c r="R23" i="13"/>
  <c r="Q23" i="13"/>
  <c r="Q22" i="13"/>
  <c r="R22" i="13"/>
  <c r="D24" i="13"/>
  <c r="R21" i="13"/>
  <c r="Q21" i="13"/>
  <c r="R20" i="13"/>
  <c r="Q20" i="13"/>
  <c r="R19" i="13"/>
  <c r="Q19" i="13"/>
  <c r="R18" i="13"/>
  <c r="Q18" i="13"/>
  <c r="R17" i="13"/>
  <c r="Q17" i="13"/>
  <c r="R16" i="13"/>
  <c r="Q16" i="13"/>
  <c r="R15" i="13"/>
  <c r="Q15" i="13"/>
  <c r="Q14" i="13"/>
  <c r="J24" i="13"/>
  <c r="R13" i="13"/>
  <c r="Q13" i="13"/>
  <c r="R11" i="13"/>
  <c r="Q11" i="13"/>
  <c r="R10" i="13"/>
  <c r="Q10" i="13"/>
  <c r="R9" i="13"/>
  <c r="Q9" i="13"/>
  <c r="R8" i="13"/>
  <c r="Q8" i="13"/>
  <c r="Q24" i="13" l="1"/>
  <c r="R14" i="13"/>
  <c r="R24" i="13" s="1"/>
  <c r="N120" i="12" l="1"/>
  <c r="M120" i="12"/>
  <c r="S119" i="12"/>
  <c r="S109" i="12"/>
  <c r="R102" i="12"/>
  <c r="S102" i="12"/>
  <c r="S101" i="12"/>
  <c r="S100" i="12"/>
  <c r="S99" i="12"/>
  <c r="R99" i="12"/>
  <c r="S98" i="12"/>
  <c r="R98" i="12"/>
  <c r="S97" i="12"/>
  <c r="S96" i="12"/>
  <c r="R96" i="12"/>
  <c r="S95" i="12"/>
  <c r="S94" i="12"/>
  <c r="S93" i="12"/>
  <c r="R92" i="12"/>
  <c r="S92" i="12"/>
  <c r="S91" i="12"/>
  <c r="S90" i="12"/>
  <c r="S89" i="12"/>
  <c r="S88" i="12"/>
  <c r="R88" i="12"/>
  <c r="R85" i="12"/>
  <c r="S85" i="12"/>
  <c r="S84" i="12"/>
  <c r="S82" i="12"/>
  <c r="S81" i="12"/>
  <c r="R81" i="12"/>
  <c r="S79" i="12"/>
  <c r="R79" i="12"/>
  <c r="S78" i="12"/>
  <c r="S77" i="12"/>
  <c r="S76" i="12"/>
  <c r="S75" i="12"/>
  <c r="R75" i="12"/>
  <c r="S72" i="12"/>
  <c r="R72" i="12"/>
  <c r="S71" i="12"/>
  <c r="S70" i="12"/>
  <c r="R70" i="12"/>
  <c r="S69" i="12"/>
  <c r="R69" i="12"/>
  <c r="S68" i="12"/>
  <c r="R68" i="12"/>
  <c r="S65" i="12"/>
  <c r="S64" i="12"/>
  <c r="R64" i="12"/>
  <c r="S63" i="12"/>
  <c r="R63" i="12"/>
  <c r="S62" i="12"/>
  <c r="R61" i="12"/>
  <c r="S61" i="12"/>
  <c r="S60" i="12"/>
  <c r="S59" i="12"/>
  <c r="R59" i="12"/>
  <c r="S58" i="12"/>
  <c r="R58" i="12"/>
  <c r="R57" i="12"/>
  <c r="S57" i="12"/>
  <c r="S56" i="12"/>
  <c r="S55" i="12"/>
  <c r="S54" i="12"/>
  <c r="R54" i="12"/>
  <c r="S52" i="12"/>
  <c r="S51" i="12"/>
  <c r="S50" i="12"/>
  <c r="S48" i="12"/>
  <c r="S47" i="12"/>
  <c r="S46" i="12"/>
  <c r="R45" i="12"/>
  <c r="S45" i="12"/>
  <c r="S44" i="12"/>
  <c r="R44" i="12"/>
  <c r="R43" i="12"/>
  <c r="S43" i="12"/>
  <c r="S33" i="12"/>
  <c r="S32" i="12"/>
  <c r="S31" i="12"/>
  <c r="S30" i="12"/>
  <c r="R30" i="12"/>
  <c r="S29" i="12"/>
  <c r="R28" i="12"/>
  <c r="S28" i="12"/>
  <c r="S27" i="12"/>
  <c r="S26" i="12"/>
  <c r="S24" i="12"/>
  <c r="S23" i="12"/>
  <c r="R23" i="12"/>
  <c r="R21" i="12"/>
  <c r="S21" i="12"/>
  <c r="S20" i="12"/>
  <c r="R20" i="12"/>
  <c r="Q120" i="12"/>
  <c r="P120" i="12"/>
  <c r="S19" i="12"/>
  <c r="S17" i="12"/>
  <c r="S14" i="12"/>
  <c r="R13" i="12"/>
  <c r="S13" i="12"/>
  <c r="S12" i="12"/>
  <c r="S11" i="12"/>
  <c r="S10" i="12"/>
  <c r="S8" i="12"/>
  <c r="R8" i="12"/>
  <c r="S7" i="12"/>
  <c r="T6" i="12"/>
  <c r="S6" i="12"/>
  <c r="T5" i="12"/>
  <c r="C120" i="12"/>
  <c r="S120" i="12" l="1"/>
  <c r="T120" i="12"/>
  <c r="R33" i="12"/>
  <c r="R48" i="12"/>
  <c r="R56" i="12"/>
  <c r="R60" i="12"/>
  <c r="R84" i="12"/>
  <c r="R95" i="12"/>
  <c r="R101" i="12"/>
  <c r="R10" i="12"/>
  <c r="R19" i="12"/>
  <c r="R24" i="12"/>
  <c r="R76" i="12"/>
  <c r="R89" i="12"/>
  <c r="R52" i="12"/>
  <c r="R31" i="12"/>
  <c r="R14" i="12"/>
  <c r="R29" i="12"/>
  <c r="R46" i="12"/>
  <c r="R93" i="12"/>
  <c r="R11" i="12"/>
  <c r="R26" i="12"/>
  <c r="R50" i="12"/>
  <c r="R77" i="12"/>
  <c r="R90" i="12"/>
  <c r="R7" i="12"/>
  <c r="R32" i="12"/>
  <c r="R65" i="12"/>
  <c r="R71" i="12"/>
  <c r="R109" i="12"/>
  <c r="R62" i="12"/>
  <c r="R97" i="12"/>
  <c r="R119" i="12"/>
  <c r="R17" i="12"/>
  <c r="R47" i="12"/>
  <c r="R55" i="12"/>
  <c r="R82" i="12"/>
  <c r="R94" i="12"/>
  <c r="R100" i="12"/>
  <c r="R12" i="12"/>
  <c r="R27" i="12"/>
  <c r="R51" i="12"/>
  <c r="R78" i="12"/>
  <c r="R91" i="12"/>
  <c r="R120" i="12" l="1"/>
  <c r="L28" i="1" l="1"/>
  <c r="K28" i="1"/>
  <c r="J28" i="1"/>
  <c r="I28" i="1"/>
  <c r="H28" i="1"/>
  <c r="G28" i="1"/>
  <c r="F28" i="1"/>
  <c r="E28" i="1"/>
  <c r="N19" i="1"/>
  <c r="M19" i="1"/>
  <c r="N27" i="1"/>
  <c r="M27" i="1"/>
  <c r="N26" i="1"/>
  <c r="M26" i="1"/>
  <c r="N17" i="1"/>
  <c r="M17" i="1"/>
  <c r="N25" i="1"/>
  <c r="M25" i="1"/>
  <c r="N24" i="1"/>
  <c r="M24" i="1"/>
  <c r="N23" i="1"/>
  <c r="M23" i="1"/>
  <c r="N22" i="1"/>
  <c r="M22" i="1"/>
  <c r="N21" i="1"/>
  <c r="M21" i="1"/>
  <c r="N20" i="1"/>
  <c r="M20" i="1"/>
  <c r="N16" i="1"/>
  <c r="M16" i="1"/>
  <c r="L14" i="1"/>
  <c r="L29" i="1" s="1"/>
  <c r="J14" i="1"/>
  <c r="N13" i="1"/>
  <c r="N12" i="1"/>
  <c r="N11" i="1"/>
  <c r="N10" i="1"/>
  <c r="M10" i="1"/>
  <c r="N9" i="1"/>
  <c r="M9" i="1"/>
  <c r="L8" i="1"/>
  <c r="K8" i="1"/>
  <c r="J8" i="1"/>
  <c r="I8" i="1"/>
  <c r="G8" i="1"/>
  <c r="F8" i="1"/>
  <c r="E8" i="1"/>
  <c r="N7" i="1"/>
  <c r="M7" i="1"/>
  <c r="N6" i="1"/>
  <c r="M6" i="1"/>
  <c r="M5" i="1"/>
  <c r="N5" i="1"/>
  <c r="M4" i="1"/>
  <c r="N4" i="1"/>
  <c r="N8" i="1" l="1"/>
  <c r="N28" i="1"/>
  <c r="M8" i="1"/>
  <c r="I29" i="1"/>
  <c r="K29" i="1"/>
  <c r="J29" i="1"/>
  <c r="N14" i="1"/>
  <c r="G29" i="1"/>
  <c r="E29" i="1"/>
  <c r="M28" i="1"/>
  <c r="M29" i="1" s="1"/>
  <c r="H8" i="1"/>
  <c r="H29" i="1" s="1"/>
  <c r="F29" i="1"/>
  <c r="N29" i="1" l="1"/>
</calcChain>
</file>

<file path=xl/sharedStrings.xml><?xml version="1.0" encoding="utf-8"?>
<sst xmlns="http://schemas.openxmlformats.org/spreadsheetml/2006/main" count="1509" uniqueCount="673">
  <si>
    <t>Cooperation Framework</t>
  </si>
  <si>
    <t>Sector</t>
  </si>
  <si>
    <t>Project/Course</t>
  </si>
  <si>
    <t>Traning</t>
  </si>
  <si>
    <t>Study</t>
  </si>
  <si>
    <t>Expert/Mission</t>
  </si>
  <si>
    <t>Equipment</t>
  </si>
  <si>
    <t>Others</t>
  </si>
  <si>
    <t>Total</t>
  </si>
  <si>
    <t>No.</t>
  </si>
  <si>
    <t>Value</t>
  </si>
  <si>
    <t>ACMECS</t>
  </si>
  <si>
    <t xml:space="preserve"> Public Health</t>
  </si>
  <si>
    <t>Master of Public Health Program in Border Health 
Beneficiary : Myanmar</t>
  </si>
  <si>
    <t>Education</t>
  </si>
  <si>
    <t>Master of Arts Program in International Development 
Beneficiary : Myanmar</t>
  </si>
  <si>
    <t>Information Technology</t>
  </si>
  <si>
    <t>Master of Business Administration Program in Digital Economics and Management Innovation 
Beneficiary : Lao PDR</t>
  </si>
  <si>
    <t>Tourism Management</t>
  </si>
  <si>
    <t>Master of Arts Program in Tourism Management 
Beneficiary : Cambodia</t>
  </si>
  <si>
    <t>กลุ่มอาเซียน(JDS,IMT-GT,CSEP
ยกเว้น CLMV</t>
  </si>
  <si>
    <t>Public Administration</t>
  </si>
  <si>
    <t>ค่าใช้จ่ายในการเดินทางเข้าร่วมงาน The IMT-GT TVET Annual Forum ณ เมืองปุตราจายา ประเทศมาเลเซีย</t>
  </si>
  <si>
    <t xml:space="preserve">ค่าใช้จ่ายในการเข้าร่วมประชุมออนไลน์ 17 th IMT-GT Strategic Planning Meeting (SPM): Working Group on HRD Breakout Session Meeting  </t>
  </si>
  <si>
    <t xml:space="preserve">ค่าใช้จ่ายในการจัดประชุม Academic Quality Management System and Harmonization of skills Standard on Traditional Spa and Massage </t>
  </si>
  <si>
    <t xml:space="preserve">ค่าใช้จ่ายเข้าร่วมงาน The 14 th IMT-GT Working Group Meeting on Human Resource Development (WGHRD) ณ กรุงกัวลาลัมเปอร์ ประเทศมาเลเซีย </t>
  </si>
  <si>
    <t>ค่าใช้จ่ายในการเดินทางเข้าร่วมการประชุม "Training of Trainers on Computer Networking Technology"  ณ กรุงนิวเดลลี</t>
  </si>
  <si>
    <t>กลุ่มเอเซียใต้และ BIMSTEC</t>
  </si>
  <si>
    <t>ค่าใช้จ่ายของผู้รับทุน ศึกษาปริญญาตรี ตามคำขอพิเศษ จำนวน 1 ราย (ภูฎาน)</t>
  </si>
  <si>
    <t>โครงการด้านการเกษตรและประมง (4)</t>
  </si>
  <si>
    <t>Agriculture</t>
  </si>
  <si>
    <t xml:space="preserve"> - ค่าใช้จ่ายในการเดินทางไปฝึกอบรมและแลกเปลี่ยนองค์ความรู้ด้านการพัฒนาปลาการ์ตูน ณ ประเทศศรีลังกา</t>
  </si>
  <si>
    <t xml:space="preserve"> - ค่าใช้จ่ายในการอบรมเชิงปฏิบัติการหลักสูตร Clownfish Breeding Training Program ณ จ. กระบี่</t>
  </si>
  <si>
    <t xml:space="preserve"> - ค่าใช้จ่ายในการจัดกิจกรรมการประชุมช้างแห่งชาติ ประจำปี 2567 ณ จ.ลำปาง</t>
  </si>
  <si>
    <t xml:space="preserve"> - ค่าใช้จ่ายในการเดินทางเพื่อเข้าร่วมงานประชุมช้างแห่งชาติ ณ จ.ลำปาง</t>
  </si>
  <si>
    <t xml:space="preserve"> - ค่าใช้จ่ายในการศึกษาดูงานด้านการพัฒนาไม้ไผ่แก่ผู้เข้าอบรมฝ่ายภูฏาน ณ คณะสถาปัตยกรรมศาสตร์ฯ ม.นเรศวร จ.พิษณุโลก </t>
  </si>
  <si>
    <t>ภายใต้แผนปฏิบัติงานความร่วมมือไทย - ศรีลังกา ระยะ 2 ปี</t>
  </si>
  <si>
    <t xml:space="preserve"> - ค่าใช้จ่ายในการจัดกิจกรรมฝึกอบรมและศึกษาดูงานระยะสั้น</t>
  </si>
  <si>
    <t>ภายใต้แผนปฏิบัติงานความร่วมมือไทย - ภูฎาน</t>
  </si>
  <si>
    <t xml:space="preserve">ค่าใช้จ่ายในการประชุมเชิงปฏิบัติการเพื่อจัดทำแผนความร่วมมือเพื่อการพัฒนาไทย - ภูฏาน ณ โรงแรมเซ็นทาราไลฟ์ศูนย์ราชการฯ </t>
  </si>
  <si>
    <t>Country</t>
  </si>
  <si>
    <t>Climate Change and Environmental</t>
  </si>
  <si>
    <t>Food Security</t>
  </si>
  <si>
    <t>Energy</t>
  </si>
  <si>
    <t>Industry</t>
  </si>
  <si>
    <t>Labour &amp; Employment</t>
  </si>
  <si>
    <t>Natural Resources and Environment</t>
  </si>
  <si>
    <t>Public Health</t>
  </si>
  <si>
    <t>SEP</t>
  </si>
  <si>
    <t>SDGs</t>
  </si>
  <si>
    <t>Social Development &amp; Welfare</t>
  </si>
  <si>
    <t>Sustainable Community Development</t>
  </si>
  <si>
    <t>Tourism</t>
  </si>
  <si>
    <t xml:space="preserve">Transportation </t>
  </si>
  <si>
    <t>TOTAL</t>
  </si>
  <si>
    <t>1. THE FOUR NEIGHBOURING COUNTRIES</t>
  </si>
  <si>
    <t xml:space="preserve">   - Cambodia</t>
  </si>
  <si>
    <t xml:space="preserve">   - Lao PDR</t>
  </si>
  <si>
    <t xml:space="preserve">   - Myanmar</t>
  </si>
  <si>
    <t xml:space="preserve">   - Vietnam</t>
  </si>
  <si>
    <t>2. SOUTHEAST ASIA</t>
  </si>
  <si>
    <t xml:space="preserve">   - Brunei</t>
  </si>
  <si>
    <t xml:space="preserve">   - Indonesia</t>
  </si>
  <si>
    <t xml:space="preserve">   - Malaysia</t>
  </si>
  <si>
    <t xml:space="preserve">   - Philippines</t>
  </si>
  <si>
    <t xml:space="preserve">   - Timor Leste</t>
  </si>
  <si>
    <t>3. EAST ASIA</t>
  </si>
  <si>
    <t xml:space="preserve">   - China</t>
  </si>
  <si>
    <t xml:space="preserve">   - Mongolia</t>
  </si>
  <si>
    <t>4. SOUTH ASIA AND MIDDLE EAST</t>
  </si>
  <si>
    <t xml:space="preserve">   - Bahrain</t>
  </si>
  <si>
    <t xml:space="preserve">   - Bangladesh</t>
  </si>
  <si>
    <t xml:space="preserve">   - Bhutan</t>
  </si>
  <si>
    <t xml:space="preserve">   - India</t>
  </si>
  <si>
    <t xml:space="preserve">   - Iran</t>
  </si>
  <si>
    <t xml:space="preserve">   - Iraq</t>
  </si>
  <si>
    <t xml:space="preserve">   - Jordan</t>
  </si>
  <si>
    <t xml:space="preserve">   - Maldives</t>
  </si>
  <si>
    <t xml:space="preserve">   - Nepal</t>
  </si>
  <si>
    <t xml:space="preserve">    - Maldives</t>
  </si>
  <si>
    <t xml:space="preserve">   - Oman</t>
  </si>
  <si>
    <t xml:space="preserve">   - Pakistan</t>
  </si>
  <si>
    <t xml:space="preserve">   - Saudi Arabia</t>
  </si>
  <si>
    <t xml:space="preserve">   - Sri Lanka</t>
  </si>
  <si>
    <t>5. THE PACIFIC</t>
  </si>
  <si>
    <t xml:space="preserve">   - Cock Island</t>
  </si>
  <si>
    <t xml:space="preserve">   - Fiji</t>
  </si>
  <si>
    <t xml:space="preserve">   - Kiribati</t>
  </si>
  <si>
    <t xml:space="preserve">   - Samoa</t>
  </si>
  <si>
    <t xml:space="preserve">   - Tonga</t>
  </si>
  <si>
    <t>6. AFRICA</t>
  </si>
  <si>
    <t xml:space="preserve">   - Algeria</t>
  </si>
  <si>
    <t xml:space="preserve">   - Benin</t>
  </si>
  <si>
    <t xml:space="preserve">   - Botswana</t>
  </si>
  <si>
    <t xml:space="preserve">   - Burundi</t>
  </si>
  <si>
    <t xml:space="preserve">   - Cameroon</t>
  </si>
  <si>
    <t xml:space="preserve">   - Egypt</t>
  </si>
  <si>
    <t xml:space="preserve">   - Ethiopia</t>
  </si>
  <si>
    <t xml:space="preserve">   - Gambia</t>
  </si>
  <si>
    <t xml:space="preserve">   - Ghana</t>
  </si>
  <si>
    <t xml:space="preserve">   - Kenya</t>
  </si>
  <si>
    <t xml:space="preserve">   - Lesotho</t>
  </si>
  <si>
    <t xml:space="preserve">   - Lyberia</t>
  </si>
  <si>
    <t xml:space="preserve">    - Madagasgar</t>
  </si>
  <si>
    <t xml:space="preserve">   - Malawi</t>
  </si>
  <si>
    <t xml:space="preserve">   - Morocco</t>
  </si>
  <si>
    <t xml:space="preserve">   - Mozambique</t>
  </si>
  <si>
    <t xml:space="preserve">   - Namibia</t>
  </si>
  <si>
    <t xml:space="preserve">   - Niger</t>
  </si>
  <si>
    <t xml:space="preserve">   - Nigeria</t>
  </si>
  <si>
    <t xml:space="preserve">   - Rwanda</t>
  </si>
  <si>
    <t xml:space="preserve">   - Senegal</t>
  </si>
  <si>
    <t xml:space="preserve">   - Sierra Leone</t>
  </si>
  <si>
    <t xml:space="preserve">   - Somalia</t>
  </si>
  <si>
    <t xml:space="preserve">   - South Africa</t>
  </si>
  <si>
    <t xml:space="preserve">   - Sudan</t>
  </si>
  <si>
    <t xml:space="preserve">   - Tanzania</t>
  </si>
  <si>
    <t xml:space="preserve">   - Togo</t>
  </si>
  <si>
    <t xml:space="preserve">   - Uganda</t>
  </si>
  <si>
    <t xml:space="preserve">   - Zambia</t>
  </si>
  <si>
    <t xml:space="preserve">   - Zaimbabwe</t>
  </si>
  <si>
    <t>7. CIS</t>
  </si>
  <si>
    <t xml:space="preserve">   - Afghaistan</t>
  </si>
  <si>
    <t xml:space="preserve">   - Kazakhstan</t>
  </si>
  <si>
    <t xml:space="preserve">   - Tajikistan</t>
  </si>
  <si>
    <t xml:space="preserve">   - Uzbekistan</t>
  </si>
  <si>
    <t>8. LATIN AMERICA</t>
  </si>
  <si>
    <t xml:space="preserve">   - Antigua and Barbuda</t>
  </si>
  <si>
    <t xml:space="preserve">   - Argentina</t>
  </si>
  <si>
    <t xml:space="preserve">   - Colombia</t>
  </si>
  <si>
    <t xml:space="preserve">   - Costa Rica</t>
  </si>
  <si>
    <t xml:space="preserve">   - Ecuador</t>
  </si>
  <si>
    <t xml:space="preserve">   - Guatemala</t>
  </si>
  <si>
    <t xml:space="preserve">   - Guyana</t>
  </si>
  <si>
    <t xml:space="preserve">   - Mexico</t>
  </si>
  <si>
    <t xml:space="preserve">   - Panama</t>
  </si>
  <si>
    <t xml:space="preserve">   - Peru</t>
  </si>
  <si>
    <t xml:space="preserve">   - Suriname</t>
  </si>
  <si>
    <t>9. Europe</t>
  </si>
  <si>
    <t xml:space="preserve">   - Amenia</t>
  </si>
  <si>
    <t xml:space="preserve">   - Azerbaijan</t>
  </si>
  <si>
    <t xml:space="preserve">   - Georgia</t>
  </si>
  <si>
    <t xml:space="preserve">   - Luxembourg</t>
  </si>
  <si>
    <t xml:space="preserve">   - Turkey</t>
  </si>
  <si>
    <t>10. OTHER</t>
  </si>
  <si>
    <t>GRAND TOTAL</t>
  </si>
  <si>
    <t xml:space="preserve"> - ค่าใช้จ่ายผู้รับทุนศึกษาปริญญาโทและปริญญาเอก ตามคำขอพิเศษ จำนวน 2 ราย</t>
  </si>
  <si>
    <t xml:space="preserve"> - ค่าใช้จ่ายผู้รับทุนศึกษาปริญญาตรี ตามคำขอพิเศษ จำนวน 1 ราย</t>
  </si>
  <si>
    <t xml:space="preserve">โครงการ Research Management and Capacity Building </t>
  </si>
  <si>
    <t xml:space="preserve"> - ค่าใช้จ่ายในการจัดกิจกรรมที่ 1 Needs Verification and Reunion</t>
  </si>
  <si>
    <t xml:space="preserve"> - ค่าใช้จ่ายสำหรับการจัดกิจกรรมที่ 2 Lectures and Workshops</t>
  </si>
  <si>
    <t xml:space="preserve">โครงการCapacity Building for Sports Science and Arts </t>
  </si>
  <si>
    <t>โครงการCapacity Building for Sports Science on High Performance Sport (Elite Sport) Development</t>
  </si>
  <si>
    <t xml:space="preserve"> - ค่าใช้จ่ายกิจกรรมที่ 6.2 ค่าใช้จ่ายในการจัดประชุมเชิงปฏิบัติการด้านระบบแข่งขันกีฬาระดับสูงฯ ณ สปป.ลาว</t>
  </si>
  <si>
    <t xml:space="preserve">โครงการ Education for Children with Special Needs Development </t>
  </si>
  <si>
    <t xml:space="preserve"> - ค่าใช้จ่ายในการจัดฝึกอบรมเขียนแผนการศึกษาและพัฒนาภาษามือ</t>
  </si>
  <si>
    <t xml:space="preserve"> - ค่าใช้จ่ายในการจัดอบรมเชิงปฏิบัติการการพัฒนาภาษามือลาว  และ ค่าใช้จ่ายในการเดินทางเข้าร่วมสรุปการจัดอบรมเชิงปฏิบัติการการพัฒนาภาษามือลาว ของเจ้าหน้าที่กรมฯ</t>
  </si>
  <si>
    <t>โครงการ Teacher Training and TVET Standards Development ณ สถาบันพัฒนาอาชีวศึกษานครหลวงเวียงจันทน์</t>
  </si>
  <si>
    <t>โครงการพัฒนาความสามารถด้านการประมงแก่ วิทยาลัยกสิกรรมและป่าไม้ แขวงจำปาสัก สปป.ลาว (PSC)</t>
  </si>
  <si>
    <t>โครงการ Capacity Building for Lecturers of University of Health Sciences</t>
  </si>
  <si>
    <t xml:space="preserve"> - หลักสูตร Residency Training Programme in Clinical Spexialities  (ผรท.จำนวน 8 ราย)</t>
  </si>
  <si>
    <t xml:space="preserve"> - ค่าใช้จ่ายในการเดินทางเข้าร่วมหารือกับคณะแพทยศาสตร์ มหาวิทยาลัยขอนแก่น </t>
  </si>
  <si>
    <t xml:space="preserve"> - หลักสูตร Residency Training Programme in Clinical Spexialities  (ผรท.จำนวน 4 ราย)</t>
  </si>
  <si>
    <t>โครงการ Strengthening Forensic Medicine for the University of Health Sciences</t>
  </si>
  <si>
    <t xml:space="preserve"> - ค่าวัสดุและอุปกรณ์สำหรับห้องปฏิบัติการ</t>
  </si>
  <si>
    <t xml:space="preserve">ภายใต้แผนงานความร่วมมือเพื่อการพัฒนาการพัฒนาไทย - ลาว ด้านสาธารณสุข ระยะ 3 ปี </t>
  </si>
  <si>
    <t xml:space="preserve"> - ค่าใช้จ่ายในการอบรมหลักสูตร International Fied Epidemiology Training Programme:Emerging Infectious Disease Track (IFETP:EID Track)</t>
  </si>
  <si>
    <t>โครงการจัดตั้งศูนย์พัฒนาสังคมมิตรภาพลาว - ไทย</t>
  </si>
  <si>
    <t xml:space="preserve">โครงการ AG1.2 Research Project on fish Breeding of Indigeneous </t>
  </si>
  <si>
    <t xml:space="preserve"> - ค่าใช้จ่ายในการดำเนินโครงการวิจัยร่วมการเพาะพันธุ์ปลาพื้นเมืองเพื่อเป็นแนวทางการอนุรักษ์ (ปลาหว่าหน้านอ) ณ ศูนย์วิจัยพัฒนาประมงฯ จ.เลย (2 กิจกรรม)</t>
  </si>
  <si>
    <t>โครงการ AG 2.1 Enhance Emergency Preparedness and Response to Prevent and Control African ฯ</t>
  </si>
  <si>
    <t xml:space="preserve"> - ค่าใช้จ่ายในการจัดหลักสูตรการสื่อสารความเสี่ยงและการประยุกต์การใช้แผนที่ด้านระบาดวิทยาฯ ณ โรงแรมอัศวรรณ จ.หนองคาย</t>
  </si>
  <si>
    <t xml:space="preserve"> - ค่าตอบแทนวิทยากรในการจัดฝึกอบรมออนไลน์หลักสูตรการเฝ้าระวังโรคสัตว์และสอบสวนโรคระบาดสัตว์</t>
  </si>
  <si>
    <t>โครงการ AG2.2 Improvement of Livehood in Nasaithong and Sengthong District</t>
  </si>
  <si>
    <t>โครงการ Project On SMEs Development (ODOP)</t>
  </si>
  <si>
    <t xml:space="preserve"> - ค่าใช้จ่ายในการเดินทางไปจัดกิจกรรมของผู้เชี่ยวชาญ ม.เกษตรศาสตร์ จำนวน 7 ราย ณ สปป.ลาว</t>
  </si>
  <si>
    <t>โครงการ Community - Based Ecotourism</t>
  </si>
  <si>
    <t xml:space="preserve"> - ค่าใช้จ่ายในการเดินทางเข้าร่วมกิจกรรมระดมแนวคิดการพัฒนาการท่องเที่ยวเชิงนิเวศโดยชุมชนฯ ณ เมืองเฟือง แขวงเวียงจันทน์ สปป.ลาว</t>
  </si>
  <si>
    <t xml:space="preserve"> - ค่าใช้จ่ายของผู้เข้าร่วมการฝึกอบรมและ ผชช. ในการเข้าร่วมกิจกรรมแลกเปลี่ยนเรียนรู้แนวทางการพัฒนาการท่องเที่ยวเชิงนิเวศโดยชุมชน </t>
  </si>
  <si>
    <t xml:space="preserve"> - ค่าใช้จ่ายในการเดินทางไปติดตามการจัดฝึกอบรมของ จนท. กรมฯ ณ จ.เลย</t>
  </si>
  <si>
    <t xml:space="preserve"> - ค่าใช้จ่ายในการจัดฝึกอบรมพัฒนากิจกรรมและออกแบบเส้นทางการท่องเที่ยว ณ เมืองเฟือง แขวงเวียงจันทน์ สปป.ลาว </t>
  </si>
  <si>
    <t xml:space="preserve"> - ค่าใช้จ่ายกิจกรรมทดสอบเส้นทางการท่องเที่ยวเชิงนิเวศโดยชุมชน ณ เมืองเฟือง แขวงเวียงจันทน์ สปป.ลาว</t>
  </si>
  <si>
    <t xml:space="preserve"> - ค่าใช้จ่ายในการดำเนินกิจกรรมส่งเสริมและจัดทำสื่อประชาสัมพันธ์การท่องเที่ยวเชิงนิเวศ์โดยชุมชน ณ เมืองเฟือง สปป.ลาว (ฝ่ายไทย 10 คน สปป.ลาว 30 คน)</t>
  </si>
  <si>
    <t xml:space="preserve">โครงการ Back to advance kidney transplantatoon ภายใต้ความร่วมมือ MFA - MU </t>
  </si>
  <si>
    <t xml:space="preserve"> - ค่าใช้จ่ายผู้เข้าร่วมอบรมจาก สปป. ลาว จำนวน 6 ราย</t>
  </si>
  <si>
    <t>โครงการภายใต้แผนงานความร่วมมือเพื่อการพัฒนาไทย - ลาว ระยะ 3 ปี</t>
  </si>
  <si>
    <t xml:space="preserve">ค่าใช้จ่ายในการประชุมความร่วมมือการทางวิชาการไทย - ลาว ครั้งที่ 25 ระหว่างผู้แทนกรมฯ และผู้แทนฝ่าย สปป.ลาว ณ จังหวัดสกลนคร </t>
  </si>
  <si>
    <t xml:space="preserve">ค่าใช้จ่ายในการเดินทางไปเข้าร่วมประชุม RTIM 2024 </t>
  </si>
  <si>
    <t>ค่าจ้างเหมาผู้ช่วยประสานงานโครงการความร่วมมือเพื่อการพัฒนาไทย-ลาว</t>
  </si>
  <si>
    <t>โครงการพัฒนาหลักสูตรสอนภาษาไทย ณ ม.ภูมินทร์พนมเปญ</t>
  </si>
  <si>
    <t xml:space="preserve"> - ค่าใช้จ่ายของผู้รับทุน ศึกษาปริญญาโท (ผรท. จำนวน 3 ราย)</t>
  </si>
  <si>
    <t xml:space="preserve"> - ค่าใช้จ่ายในการเดินทางไปร่วมพิธีมอบอาคารจัดกิจกรรมเพื่อประชาสัมพันธ์ความร่วมมือด้านการศึกษาและราชการอื่น</t>
  </si>
  <si>
    <t xml:space="preserve"> - ค่าใช้จ่ายในการสัมมนาเชิงปฏิบัติการการเขียนประมวลรายวิชาศิลปศาสตรมหาบัณฑิตเอกสารประกอบการสอนหลักสูตรปริญญาตรี และทวนสอบหลักสูตรระยะสั้น </t>
  </si>
  <si>
    <t xml:space="preserve"> - ค่าใช้จ่ายในการจัดฝึกอบรมการเรียนรู้ภาษาและวัฒนธรรมไทยในบริบทสังคม และวัฒนธรรมไทยให้แก่นิสิต กพช. จำนวน 65 ราย</t>
  </si>
  <si>
    <t xml:space="preserve"> - ค่าการจัดสัมมนาวิพากษ์หลักสูตรสาขาวิชาภาษาไทย ป. ตรี และ ป. โท  ม.ภูมินท์พนมเปญ</t>
  </si>
  <si>
    <t>โครงการพัฒนาหลักสูตรสอนภาษาไทย ม.พระตะบอง</t>
  </si>
  <si>
    <t xml:space="preserve"> - ค่าใช้จ่ายของผู้รับทุน ศึกษาปริญญาโท (ผรท. จำนวน 2 ราย)</t>
  </si>
  <si>
    <t>ค่าใช้จ่ายสำหรับหลักสูตรภาษาไทยระดับต้นถึงระดับกลางให้แก่ นักการทูตและข้าราชการกัมพูชา</t>
  </si>
  <si>
    <t xml:space="preserve"> - ค่าใช้จ่ายในการเดินทางไปเข้าร่วมพิธีเปิดภาควิชาภาษาไทย และหลักสูตร ป.ตรี และจัดประชุม Psc โครงการ ณ ม.แห่งชาติพระตะบอง</t>
  </si>
  <si>
    <t>2.12.2</t>
  </si>
  <si>
    <t>แผนกิจกรรมโครงการแผนงานความร่วมมือเพื่อการพัฒนาไทย - กัมพูชา สาขาสาธารณสุข ระยะ 2 ปี (ปี2565 - 2567)</t>
  </si>
  <si>
    <t xml:space="preserve"> - ค่าใช้จ่ายแผนกิจกรรมสำหรับสำนักงานความร่วมมือระหว่างประเทศ กรมควบคุมโรค</t>
  </si>
  <si>
    <t xml:space="preserve"> - ค่าใช้จ่ายในการหารือและสรุปเกี่ยวกับแผนงานความร่วมมือเพื่อการพัฒนาไทย - กัมพูชา สาขาสาธารณสุข ระยะ 3 ปี</t>
  </si>
  <si>
    <t xml:space="preserve">ค่าใช้จ่ายฝึกอบรมหลักสูตร International Field Epidemiology </t>
  </si>
  <si>
    <t>โครงการจัดตั้งศูนย์แรกรับเหยื่อการค้ามนุษย์และกลุ่มเสี่ยงที่ปอยเปต จ.บันเตียเมียนเจย</t>
  </si>
  <si>
    <t xml:space="preserve"> - ค่าใช้จ่ายสำหรับโครงการฝึกอบรมผู้ปฏิบัติงานในการช่วยเหลือคุ้มครองผู้เสียหายจากการค้ามนุษย์</t>
  </si>
  <si>
    <t xml:space="preserve"> - ค่าใช้จ่ายในการฝึกอบรมเชิงปฏิบัติการฯ ณ สถาบันพัฒนาฝีมือแรงงาน 1 สมุทรปราการ ต.บางเสาธง </t>
  </si>
  <si>
    <t>โครงการ Establishment of One Village One Product</t>
  </si>
  <si>
    <t xml:space="preserve"> - ค่าใช้จ่ายในการฝึกอบรม</t>
  </si>
  <si>
    <t xml:space="preserve">  ค่าใช้จ่ายในการเดินทางไปสำรวจความต้องการในพื้นที่ของ ร.พ. อัลลองเวง</t>
  </si>
  <si>
    <t>ค่าจ้างเหมาผู้ประสานงานโครงการความร่วมมือเพื่อการพัฒนาฯ ที่ สอท.กรุงพนมเปญ</t>
  </si>
  <si>
    <t>ค่าใช้จ่ายในการเดินทางไปประเมินความยั่งยืนโครงการ Development of Program on Cassava in Border Provinces ณ ประเทศกัมพูชา</t>
  </si>
  <si>
    <t>ค่าใช้จ่ายในการเดินทางเพื่อจัดประชุม Mid -Term Review การดำเนินงานตามแผนความร่วมมือเพื่อการพัฒนาไทย - กพช. ฉบับที่ 2 ณ ประเทศกัมพูชา</t>
  </si>
  <si>
    <t>ค่าจ้างเหมาผู้ประสานงานโครงการความร่วมมือเพื่อการพัฒนาฯ ของ สอท. ณ กรุงพนมเปญ</t>
  </si>
  <si>
    <t xml:space="preserve">โครงการ lnclusive Education Training to Benefit for Special Needs Childern (Children with Disabilities) </t>
  </si>
  <si>
    <t>โครงการพัฒนาแผนกฉุกเฉินโรงพยาบาลทวาย</t>
  </si>
  <si>
    <t xml:space="preserve"> - ค่าใช้จ่ายในการเดินทางไปสำรวจพื้นที่ เก็บข้อมูลรวมทั้งศึกษาบริบทโรงเรียนในกรุงย่างกุ้งเกี่ยวกับการสอนเด็กพิเศษ/เรียนร่วม ณ กรุงย่างกุ้ง</t>
  </si>
  <si>
    <t xml:space="preserve"> - ค่าใช้จ่ายสำหรับบุคลากรจากเมียนมา จำนวน 24 ราย ในการฝึกอบรมเชิงปฏิบัติการด้านการรับมือกับอุบัติภัยหมู่ฯ</t>
  </si>
  <si>
    <t xml:space="preserve"> - ค่าใช้จ่ายในการเดินทางไปสำรวจศักยภาพของผู้ประกอบการ ร่วมกับสถาบันอาหาร และสถาบันพัฒนาวิสาหกิจขนาดกลางและขนาดย่อม (ISMED) ณ กรุงย่างกุ้ง และเนปยีดอ เมียนมา</t>
  </si>
  <si>
    <t>ค่าใช้จ่ายในการเข้าร่วมอบรมเชิงปฏิบัติการแลกเปลี่ยนประสบการณ์การเกษตรลดการเผาและเป็นมิตรกับสิ่งแวดล้อม ณ เมืองท่าขี้เหล็ก เมียนมา</t>
  </si>
  <si>
    <t xml:space="preserve"> - ค่าใช้จ่ายในการสำหรับการขนส่งปลาชะโอนยักษ์มาประเทศไทย และค่าใช้จ่ายในการสอนเทคนิคการใช้ยาสลบ การทดสอบขนย้าย และการขนย้าย</t>
  </si>
  <si>
    <t>โครงการความร่วมมือเพื่อการพัฒนาในรัฐยะไข่ร่วมกับผู้แทนจาก สอท.ณ กรุงย่างกุ้ง เมียนมา</t>
  </si>
  <si>
    <t>โครงการ AG2.1 Strengthening National Agriculture Product Control (Peanut)</t>
  </si>
  <si>
    <t xml:space="preserve"> - ค่าใช้จ่ายในการเดินทางไปร่วมสังเกตการณ์การตรวจสอบและบำรุงรักษาเครื่องตรวจวัดคุณภาพอากาศแบบเคลื่อนที่ ครั้งที่ 2</t>
  </si>
  <si>
    <t xml:space="preserve">แผนงานความร่วมมือเพื่อการพัฒนาการพัฒนาด้านสาธารณสุขไทย - เมียนมา </t>
  </si>
  <si>
    <t xml:space="preserve"> - ค่าใช้จ่ายในการเดินทางของเจ้าหน้าที่ส่วนภูมิภาคเข้าร่วมประชุมของภาคีเครือข่ายฯ ณ โรงแรมเดอไพรม์ รางน้ำ</t>
  </si>
  <si>
    <t xml:space="preserve"> - ค่าใช้จ่ายในการเดินทางเพื่อเข้าร่วมประชุมหารือความร่วมมือเพื่อการพัฒนาไทย - เมียนมา ณ จ.แม่ฮ่องสอน</t>
  </si>
  <si>
    <t>ค่าใช้จ่ายของผู้รับทุน ศึกษาปริญญาโท ตามคำขอพิเศษ</t>
  </si>
  <si>
    <t>โครงการสอนภาษาไทย ณ USSH</t>
  </si>
  <si>
    <t xml:space="preserve">ค่าใช้จ่ายของผู้รับทุน ศึกษาปริญญาโท </t>
  </si>
  <si>
    <t>อาสาสมัครเพื่อนไทย</t>
  </si>
  <si>
    <t xml:space="preserve"> - ค่าใช้จ่ายในการเดินทางเพื่อหาริอความร่วมมือฯ กับ กต. เคนยา และมหาวิทยาลัยต่างๆ ในเคนยา เพื่อหาแนวทางต่อยอดภารกิจงานของกรมฯ ณ เมือง Nyeri และเข้าร่วมงาน Educare International University Fair และจัดกิจกรรมการสร้างเครือข่าย Alumni ณ กรุงไนโรบี</t>
  </si>
  <si>
    <t xml:space="preserve">โครงการพัฒนาศูนย์ผลิตขาเทียม ระยะที่ 2 </t>
  </si>
  <si>
    <t>ค่าใช้จ่ายในการประชุมหารือกิจกรรมที่คงค้างภายใต้แผนงาน ครม.เพื่อการพัฒนาไทย - เปรู ปี 2564 - 2566 ร่วมกับ APCI และสอท.เปรู/ปทท</t>
  </si>
  <si>
    <t>โครงการ Exchange of Expert on Mutual interest for the Benefit of Both Side (Fishery)</t>
  </si>
  <si>
    <t>ค่าใช้จ่ายในการเชิญคณะ ออท. ผทถ.กลุ่มประเทศกำลังพัฒนาที่เป็นหมู่เกาะขนาดเล็ก (SIDS) และประเทศเป้าหมายอื่นๆ เยือนไทย</t>
  </si>
  <si>
    <t>โครงการนอกแผนและอื่นๆ</t>
  </si>
  <si>
    <t>ค่าใช้จ่ายในการจ้างผู้บริหาร โครงการพระราชทานความช่วยเหลือแก่ราชอาณาจักรกพช.ตามพระราชดำริฯ</t>
  </si>
  <si>
    <t>ค่าใช้จ่ายในการประชุมหารือผู้แทน สอท. มองโกเลีย/ปทท. และ SEAMEO STEM - ED  ณ กรมความร่วมมือฯ</t>
  </si>
  <si>
    <t>ค่าใช้จ่ายสำหรับการเข้าร่วมประชุมหารือภายใต้แผนความร่วมมือเชิงบูรณาการระหว่าง สพพ.และกรมความร่วมมือฯ</t>
  </si>
  <si>
    <t>ค่าใช้จ่ายในการจัดซื้อโปรแกรมประชุมออนไลน์รายปี</t>
  </si>
  <si>
    <t>ค่าใช้จ่ายค่าอาหารว่างและเครื่องดื่มมูลนิธิสถาบันสิ่งแวดล้อมไทยขอพบหารือเกี่ยวกับความร่วมมือการป้องกันและแก้ไขปัญหามลพิษหมอกควันการป้องกันข้ามแดนบริเวณพื้นที่ภาคเหนือประเทศไทยและเพื่อนบ้าน</t>
  </si>
  <si>
    <t>ค่าใช้จ่ายในการเดินทางเพื่อเข้าร่วมพิธีเปิดศูนย์การเรียนรู้ทางการแพทย์และสาธารณสุขชายแดนและพื้นที่พิเศษและเข้าร่วมลงนามบันทึกข้อตกลงความร่วมมือ ที่ อาคารกรมสมเด็จพระเทพฯ ชั้น7 โรงพยาบาลแม่สอด อ.แม่สอด จ.ตาก</t>
  </si>
  <si>
    <t>ค่าใช้จ่ายในการจัดซื้อ/จัดจ้างทำกระเป๋าสำหรับผู้รับทุนรัฐบาลไทย เดินทางมาฝึกอบรม ศึกษาดูงานและกิจกรรมอื่นๆ</t>
  </si>
  <si>
    <t>ค่าใช้จ่ายในการจัด Workshop การบูรณาการข้อมูล ODA ของไทย ณ โรงแรมเซ็นทารา ไลฟ์ กรุงเทพฯ จำนวน 80 ราย</t>
  </si>
  <si>
    <t xml:space="preserve"> - ค่าใช้จ่ายในการเดินทางในภาคกลาง (จ.ชัยนาท กำแพงเพชร พิษณุโลก และเพชรบูรณ์)</t>
  </si>
  <si>
    <t xml:space="preserve"> - ค่าใช้จ่ายในการเดินทางในภาคใต้ ( จ.สุราษฎร์ธานี และจ.นครศรีธรรมราช)</t>
  </si>
  <si>
    <t xml:space="preserve"> - ค่าใช้จ่ายในการเดินทางในภาคใต้ ( จ.ภูเก็ต จ.กระบี่ จ.ตรัง และจ.สงขลา)</t>
  </si>
  <si>
    <t xml:space="preserve"> - ค่าใช้จ่ายในการเดินทางในภาคเหนือ ( จ.เชียงราย จ.พะเยา จ.น่าน จ.เชียงใหม่ จ. ลำปาง และจ.ลำพูน)</t>
  </si>
  <si>
    <t xml:space="preserve"> - ค่าใช้จ่ายในการเดินทางในภาคอีสาน ( จ.อุบลราชธานี จ.ศรีสะเกษ จ.มหาสารคาม และจ.ขอนแก่น)</t>
  </si>
  <si>
    <t xml:space="preserve">ค่าใช้จ่ายสำหรับการจัดฝึกอบรมหลักสูตร 2024 Knowledge of Diplomacy สำหรับนักการทูตต่างชาติ และนักการทูตไทยและนักวิเทศสหการ </t>
  </si>
  <si>
    <t>ค่าใช้จ่ายในการจัดฝึกอบรมหลักสูตร Bridging the gap in cross border health populaiion ภายใต้แผนความร่วมมือเชิงบูรณาการระหว่างกรมฯ กับสำนักงานความร่วมมือพัฒนาเศรษกิจกับประเทศเพื่อนบ้าน (องค์การมหาชน) (สพพ.)</t>
  </si>
  <si>
    <t>ค่าใช้จ่ายในการเดินทางไปจัดทำสื่อเพื่อประชาสัมพันธ์งานความร่วมมือไทย - เวียดนาม (ภาษาไทยระยะสั้นแบบเข้ม)</t>
  </si>
  <si>
    <t>ค่าใช้จ่ายในการประชุมหารือกับหัวหน้าสำนักงานองค์การระหว่างประเทศเพื่อการโยกย้ายถิ่นฐานประจำประเทศไทย</t>
  </si>
  <si>
    <t xml:space="preserve"> </t>
  </si>
  <si>
    <t xml:space="preserve"> - ค่าใช้จ่ายในการจัดกิจกรรมโครงการพัฒนาศักยภาพด้านจีโนมิกส์เพื่องานวิจัยและการควบคุมโรคเขตร้อน</t>
  </si>
  <si>
    <t xml:space="preserve"> - ค่าใช้จ่ายของวิทยากรและผู้เข้าร่วมการอบรมจาก ปท.กำลังพัฒนา เพื่อเข้าร่วมกิจกรรมโครงการฯ</t>
  </si>
  <si>
    <t xml:space="preserve"> - ค่าใช้จ่ายในการเดินทางประเมินความยั่งยืนโครงการ Project on Promoting Climate Resilience in Farming Communities of Thailand and Cambodia</t>
  </si>
  <si>
    <t>ค่าใช้จ่ายในการเดินทางไปราชการเพื่อประเมินความยั่งยืนโครงการ พัฒนาศูนย์ผลิตขาเทียมในเซเนกัล ระยะที่ 2 ในพื้นที่ ณ กรุงดาการ์ ประเทศเซเนกัล</t>
  </si>
  <si>
    <t>ค่าใช้จ่ายในการเดินทางเข้าร่วมงาน Global Festa JAPAN 2024 ของเจ้าหน้าที่กรมฯ</t>
  </si>
  <si>
    <t xml:space="preserve">ค่าใช้จ่ายในการจัดทำของสำหรับการประชาสัมพันธ์ภารกิจของกรมฯ ในการเข้าร่วมงาน Global Festa JAPAN 2024 </t>
  </si>
  <si>
    <t>ค่าใช้จ่ายในการจัดทำบอร์ดประชาสัมพันธ์ Roll - up ในการเปิดตัวยุทธศาสตร์ฟ้าใส (CLEAR Sky Strategy) และงานสัมนาแนวทางการแก้ไขปัญหาหมอกควันข้ามแดนในภูมิภาคอาเชียน ณ ห้องวิเทศสโมสร กต.</t>
  </si>
  <si>
    <t>Fellowship (IR)</t>
  </si>
  <si>
    <t>Development Project</t>
  </si>
  <si>
    <t>Volunteer</t>
  </si>
  <si>
    <t>Training</t>
  </si>
  <si>
    <t>New</t>
  </si>
  <si>
    <t>On-going</t>
  </si>
  <si>
    <t>Onging</t>
  </si>
  <si>
    <t xml:space="preserve">   - Timor - leste</t>
  </si>
  <si>
    <t>3. SOUTH ASIA AND MIDDLE EAST</t>
  </si>
  <si>
    <t>4. AFRICA</t>
  </si>
  <si>
    <t xml:space="preserve">   - kenya</t>
  </si>
  <si>
    <t>5. CIS</t>
  </si>
  <si>
    <t>6. LATIN AMERICA</t>
  </si>
  <si>
    <t xml:space="preserve">   - Belize</t>
  </si>
  <si>
    <t xml:space="preserve">   - Chile</t>
  </si>
  <si>
    <t>7. Others</t>
  </si>
  <si>
    <t>*  :  Only Fellowships</t>
  </si>
  <si>
    <t xml:space="preserve">** :  DC &amp; LDC Meeting, Study and Research, Thai Participants </t>
  </si>
  <si>
    <t>Project</t>
  </si>
  <si>
    <t xml:space="preserve">new </t>
  </si>
  <si>
    <t>Benin</t>
  </si>
  <si>
    <t xml:space="preserve"> - Development Project</t>
  </si>
  <si>
    <t>- Sustainable Community Development</t>
  </si>
  <si>
    <t>โครงการพัฒนาชุมชนอย่างยั่งยืนฯ  ณ สาธารณรัฐเบนิน (อาสาสมัคร พุทธภูมิ สุจรรยาและนิตยาภรณ์  นักพัฒนาการเกษตร)</t>
  </si>
  <si>
    <t xml:space="preserve">  - Education</t>
  </si>
  <si>
    <t xml:space="preserve"> - ค่าใช้จ่ายผู้รับทุนศึกษาปริญญาโท จำนวน 2 คน ระยะเวลา 28 ตค 65 - 30 พย 67</t>
  </si>
  <si>
    <t>Sub-Total</t>
  </si>
  <si>
    <t>Bhutan</t>
  </si>
  <si>
    <t xml:space="preserve"> - Special Project</t>
  </si>
  <si>
    <t>- 'นักเรียนทุนพระราชทาน</t>
  </si>
  <si>
    <t>Cambodia</t>
  </si>
  <si>
    <t>โครงการพระราชทานความช่วยเหลือด้านการศึกษาแก่กัมพูชา  (วิทยาลัยกำปงสปือ)</t>
  </si>
  <si>
    <t>ค่าใช้จ่ายของนร.ทุนพระราชทาน</t>
  </si>
  <si>
    <t>- Public Health</t>
  </si>
  <si>
    <t>Kenya</t>
  </si>
  <si>
    <t xml:space="preserve"> - Developmentl Project</t>
  </si>
  <si>
    <t>Myanmar</t>
  </si>
  <si>
    <t>Natural Resources &amp; Environment</t>
  </si>
  <si>
    <t>Peru</t>
  </si>
  <si>
    <t>Senegal</t>
  </si>
  <si>
    <t>Vietnam</t>
  </si>
  <si>
    <t>Other *</t>
  </si>
  <si>
    <t>โครงการพระราชดำริเพื่อร่วมมือและแลกเปลี่ยนประสบการณ์ด้านวิชาการกับต่างประเทศของสถาบันบัณฑิตศึกษาจุฬาภรณ์</t>
  </si>
  <si>
    <t>โครงการ Improvement of Hospital Nursing Management</t>
  </si>
  <si>
    <t xml:space="preserve">  - หลักสูตรการพัฒนาศักยภาพด้านการบริหารทางการพยาบาลสำหรับผู้นำทางการพยาบาล</t>
  </si>
  <si>
    <t xml:space="preserve"> - ค่าใช้จ่ายในการประชุมติดตามผลการดำเนินงานภายใต้แผนงานครม.ไทย-สปป.ลาว ระยะเวลา 3 ปี</t>
  </si>
  <si>
    <t xml:space="preserve"> - ค่าใช้จ่ายในการสำหรับการขนส่งและเตรียมความพร้อมบ่อและระบบน้ำหมุนเวียนในการเพาะเลี้ยงปลาชะโอนยักษ์ </t>
  </si>
  <si>
    <t>ภายใต้โครงการความร่วมมือทวิภาคีระหว่างไทย - ตุรกี</t>
  </si>
  <si>
    <t xml:space="preserve">ภายใต้กรอบ Thailand - Africa Development Forum (TADF) และกรอบความร่วมมือระหว่างไทยกับองค์การความร่วมมืออิลาม  (OIC) </t>
  </si>
  <si>
    <t xml:space="preserve">  </t>
  </si>
  <si>
    <t xml:space="preserve"> - ค่าใช้จ่ายในการเดินทางไปเข้าร่วมกิจกรรมการแลกเปลี่ยนองค์ความรู้ด้านภาพถ่ายดาวเทียม </t>
  </si>
  <si>
    <t>ค่าใช้จ่ายในการจัดประชุมแนวทางการดำเนินความร่วมมือเพื่อการพัฒนาระหว่างไทยกับอาร์เจนตินา (ร่างแผนงานฯ)</t>
  </si>
  <si>
    <t>ค่าใช้จ่ายในการจัดประชุมแนวทางการดำเนินความร่วมมือเพื่อการพัฒนาระหว่างไทยกับโคลอมเบีย ที่ประเทศอินโดนีเซีย</t>
  </si>
  <si>
    <t xml:space="preserve">ค่าใช้จ่ายในการจัดกิจกรรมศึกษาดูงานให้กับคณะผู้แทน APC-Colombia ณ ม.เกษตรศาสตร์ </t>
  </si>
  <si>
    <t>โครงการ MFA - MU</t>
  </si>
  <si>
    <t xml:space="preserve"> - ค่าใช้จ่ายสำหรับกำจัดวัสดุสิ่งก่อสร้างภายในศูนย์ฯ หลังได้ผลกระทบจากพายุไซโคลน Mocha</t>
  </si>
  <si>
    <t>โครงการวิจัยร่วมว่าด้วยการพัฒนาเทคโนโลยีการเพาะเลี้ยงปลาเศรษฐกิจไทย - เมียนมา</t>
  </si>
  <si>
    <t>โครงการ AG 4.2 Development of Micro Enterprise เกษตร</t>
  </si>
  <si>
    <t xml:space="preserve">   ค่าใช้จ่ายการกิจกรรมฝึกอบรมหัวข้อการสร้างความตระหนักรู้เรื่องมลภาวะทางอากาศให้แก่บุคลากรเมียนมา ณ กรุงเทพมหานคร และ จ. พระนครศรีอยุธยา</t>
  </si>
  <si>
    <t xml:space="preserve">   ค่าใช้จ่ายในการเดินทางไปร่วมอบรมหัวข้อเชิญปฏิบัติการแลกเปลี่ยนเรียรู้การจัดการเผาด้วยวิธีเป็นมิตรต่สิ่งแวดล้อม จ.เชียงใหม่</t>
  </si>
  <si>
    <t>โครงการความร่วมมือเพื่อการพัฒนาชุมชนต้นแบบอย่างยั่งยืนบนพื้นฐานการประยุกต์ใช้ปรัชญาหลักเศรษฐกิจพอดพียงชุมชน OGOP</t>
  </si>
  <si>
    <t>โครงการพัฒนาเทคโนโลยีเกษตรอย่างยั่งยืนไทย-เคนยา</t>
  </si>
  <si>
    <t>Lao PDR.</t>
  </si>
  <si>
    <t>โครงการจัดตั้งศูนย์การเรียนรู้ SEP ให้แก่ โรงเรียนเทคนิควิชาชีพ แขวงอัตตะปือ</t>
  </si>
  <si>
    <t xml:space="preserve"> - ค่าใช้จ่ายในการสร้างศูนย์เรียนรู้และฐานการเรียนรู้ 20 ฐาน </t>
  </si>
  <si>
    <t xml:space="preserve"> - ค่าใช้จ่ายในการจัดฝึกอบรม </t>
  </si>
  <si>
    <t xml:space="preserve"> - ค่าใช้จ่ายการจัดฝึกอบรมออนไลน์หลักสูตร 3 หลักสูตร </t>
  </si>
  <si>
    <t>Turkey</t>
  </si>
  <si>
    <t xml:space="preserve"> ค่าใช้จ่ายในการจัดส่งหนังสือภาษาไทย</t>
  </si>
  <si>
    <t>ค่าใช้จ่ายในการเตรียมความพร้อมในการเป็นอาสาสมัครเพื่อนไทย/ค่าอาหาร/เครื่องดื่ม/ค่าจัดทำคู่มือ</t>
  </si>
  <si>
    <t xml:space="preserve">  - อาสาสมัครเพื่อนไทย</t>
  </si>
  <si>
    <t>โครงการ Advancing Cooperation in Space Technology and Geo - lnformatics ตามแผนงาน ครม เพื่อการพัฒนาไทย - เปรู ระยะ 3 ปี 
(2564 - 2566)</t>
  </si>
  <si>
    <t>(กรอบทวิภาคี)โครงการความร่วมมือเพื่อการพัฒนาบนพื้นฐานการประยุกต์ใช้ SEP</t>
  </si>
  <si>
    <t xml:space="preserve"> - ค่าใช้จ่ายผู้รับทุนป.โท จำนวน 1 คน</t>
  </si>
  <si>
    <t xml:space="preserve"> - ค่าใช้จ่ายผู้รับทุนศึกษาปริญญาโท จำนวน 2 คน </t>
  </si>
  <si>
    <t>ค่าใช้จ่ายในการจัดฝึกอบรมถ่ายทอดองค์ความรู้ด้านการพัฒนาผลิตภัณฑ์ชุมชนและการท่องเที่ยวโดยชุมชน ให้แก่ภูฏาน</t>
  </si>
  <si>
    <t>โครงการ OGOP Model ll</t>
  </si>
  <si>
    <t>ค่าใช้จ่ายของโครงการต่อยอดโครงการส่งเสริมปรัชญาของเศรษฐกิจพอเพียงและการประยุกต์ใช้ในติมอร์ - เลสเต</t>
  </si>
  <si>
    <t xml:space="preserve"> - ค่าใช้จ่ายจัดอบรมหลักสูตร "The Sustainable Highland Arabica Coffee lndustry Development"ให้แก่ชาวติเมอร์ - เลสเต ณ จ.เชียงใหม่และการพบกับสมาคมกาแฟพิเศษไทย (SCATH) ณ กรุงเทพฯ  </t>
  </si>
  <si>
    <t xml:space="preserve"> - การประชุมวิชาการนานาชาติ The Royal Project lnternational Conference : From Alternative Development to Susatainable Development Goals : Empowering Alternative Development to Address Global Challenge  ณ จ.เชียงใหม่ </t>
  </si>
  <si>
    <t>ค่าใช้จ่ายในการเข้าร่วมการประชุมหารือติดตามความคืบหน้าฯ โครงการความร่วมมือไตรภาคีไทย - ญี่ปุ่น - สปป.ลาว ด้านSEP และSHEP</t>
  </si>
  <si>
    <t>ค่าใช้จ่ายในการดำเนินโครงการส่งเสริมและประชาสัมพันธ์หลักปรัชญาของเศรษฐกิจพอเพียงและการจัดนิทรรศการเฉลิมพระเกียรติ ของสอท.ณ สิงคโปร์</t>
  </si>
  <si>
    <t>ค่าใช้จ่ายในการเดินทางไปจัดงานนิทรรศการและเข้าร่วมพิธีเปิดนิทรรศการ ณ สอท.สิงคโปร์</t>
  </si>
  <si>
    <t>ค่าใช้จ่ายในการดำเนินโครงการส่งเสริมและประชาสัมพันธ์หลักปรัชญาของเศรษฐกิจพอเพียงและการจัดนิทรรศการเฉลิมพระเกียรติ ของ สนง. การค้าและเศรษฐกิจไทย ไทเป</t>
  </si>
  <si>
    <t>ค่าใช้จ่ายในการเดินทางไปจัดงานนิทรรศการและเข้าร่วมพิธีเปิดนิทรรศการ ณ สนง. การค้าและเศรษฐกิจไทย ไทเป</t>
  </si>
  <si>
    <t>โครงการจัดตั้งศูนย์เรียนรู้เศรษฐกิจพอเพียงให้แก่ โรงเรียนเทคนิค-วิชาชีพ แขวงบ่อแก้ว</t>
  </si>
  <si>
    <t xml:space="preserve"> - ค่าใช้จ่ายในการจัดซื้อวัสดุอุปกรณ์ และครุภัณฑ์</t>
  </si>
  <si>
    <t xml:space="preserve"> - ค่าใช้จ่ายในการเดินทางไปเตรียมการจัดซื้อวัสดุอุปกรณ์ฯ</t>
  </si>
  <si>
    <t xml:space="preserve"> - ค่าใช้จ่ายสำหรับจัดฝึกอบรมครูประจำฐานเรียนรู้ 10 หลักสูตร</t>
  </si>
  <si>
    <t>ค่าใช้จ่ายในการเดินทางไปเตรียมการดำเนินงาน ผลผลิตที่ 3  การพัฒนาโรงเรียนให้เป็นแหล่งเรียนรู้ในชุนชนฯ และเตรียมพิธีเปิดศูนย์ฯ</t>
  </si>
  <si>
    <t>โครงการจัดตั้งศูนย์เรียนรู้เศรษฐกิจพอเพียงให้แก่ โรงเรียนเทคนิค-วิชาชีพ แขวงไซยะบุลี</t>
  </si>
  <si>
    <t xml:space="preserve"> - ค่าใช้จ่ายในการเดินทางไปจัดทำคุณลักษณะของวัสดุอุปกรณ์ฯ</t>
  </si>
  <si>
    <t>ค่าใช้จ่ายในการเดินทางไปตรวจรับพัสดุภายใต้โครงการจัดตั้งศูนย์เรียนรู้ฯ ให้แก่ รร.เทคนิค-วิชาชีพแบบผสม แขวงไชยะบุลี</t>
  </si>
  <si>
    <t xml:space="preserve">ค่าใช้จ่ายในการเดินทางไปเตรียมการดำเนินงาน ผลผลิตที่ 3  </t>
  </si>
  <si>
    <t>ค่าใช้จ่ายในการจัดหลักสูตรที่ 2 ในหัวข้อ The Sustainable Highland Arabica Coffee Industry Development มูลนิธิโครงการหลวง</t>
  </si>
  <si>
    <t>ค่าใช้จ่ายในการจัดหลักสูตรที่ 3  ในหัวข้อ ''Highland Best Sustainable Agricultural Practices (Today) for Better  Future Development"  มูลนิธิโครงการหลวง</t>
  </si>
  <si>
    <t>ค่าใช้จ่ายในการจัดหลักสูตรที่ 4 ในหัวข้อ ในหัวข้อ ''Go Organic : The challenges of Organic Production and Marketing"จัดโดยมูลนิธิโครงการหลวง และ สวพส. และค่าเดินทางไปเข้าร่วมพิธีเปิด</t>
  </si>
  <si>
    <t>ค่าใช้จ่ายจัดทำจดหมายข่าว การทูตเพื่อการพัฒนา ฉบับที่ 12 ภาษาไทยและภาษาอังกฤษ จำนวน 1000 เล่ม</t>
  </si>
  <si>
    <t>ค่าใช้จ่ายสำหรับการจัดฝึกอบรมให้แก่นักการทูตแรกเข้ากัมพูชา จำนวน 10 ราย</t>
  </si>
  <si>
    <t>ค่าใช้จ่ายในการจัดหลักสูตรที่ 5 ในหัวข้อ  ''Mainstreaming Leaving No One Behide in Sustainable Highland Development"จัดโดยมูลนิธิโครงการหลวง จ.เชียงใหม่</t>
  </si>
  <si>
    <t>การสร้างความตระหนักและเตรียมความพร้อมสำหรับโรคติดต่อและโรคอุบัติใหม่</t>
  </si>
  <si>
    <t>ภายใต้โครงสร้างทักษะแรงงาน/วิชาชีพ (กัมพูชา/สปป.ลาว/เมียนมา)</t>
  </si>
  <si>
    <t>การพัฒนาฝีมือแรงงานตามแนวชายแดนไทย - เพื่อนบ้าน</t>
  </si>
  <si>
    <t>โครงการพัฒนาสถาบันเทคโนโลยีเฌอเตียล ภายใต้โครงการพระราชทานความช่วยเหลือแก่ราชอาณาจักร</t>
  </si>
  <si>
    <t xml:space="preserve">โครงการพัฒนาสถาบันเทคโนโลยีกำปงสปือ - สถาบันเทคโนโลยีเฌอเตียล </t>
  </si>
  <si>
    <t>โครงการพระราชทานความช่วยเหลือด้านการศึกษาแก่กัมพูชา ภายใต้สถาบันเทคโนโลยีกำปงเฌอเตียล</t>
  </si>
  <si>
    <t>ภายใต้โครงการฝึกอบรมเทคโนโลยีทางการแพทย์และสาธารณสุขสำหรับบุคลากรทางการแพทย์ สปป.ลาว</t>
  </si>
  <si>
    <t>โครงการความร่วมมือด้านการพัฒนาเด็กและเยาวชน ตามพระราชดำริฯ ใน 4 ประเทศ</t>
  </si>
  <si>
    <t xml:space="preserve">โครงการความร่วมมือด้านการพัฒนาเด็กและเยาวชน ตามพระราชดำริฯ ใน 4 ประเทศ </t>
  </si>
  <si>
    <t>โครงการพัฒนาสวนไทยของ ม. USSH วิทยาเขต Thu Duc ประเทศเวียดนาม ฯ ค่าใช้จ่ายการสร้างศาลาไทย</t>
  </si>
  <si>
    <t xml:space="preserve"> - ค่าใช้จ่ายสำหรับการศึกษาดูงานในประเทศ สำหรับคณะผู้แทนกรมสหกรณ์</t>
  </si>
  <si>
    <t>Timor Leste</t>
  </si>
  <si>
    <t xml:space="preserve">8. EUROPE </t>
  </si>
  <si>
    <t>Science</t>
  </si>
  <si>
    <t>Bilateral</t>
  </si>
  <si>
    <t>TIPP</t>
  </si>
  <si>
    <t>AITC</t>
  </si>
  <si>
    <t>TCDC</t>
  </si>
  <si>
    <t>Trilateral</t>
  </si>
  <si>
    <t>Cooperation Framework**</t>
  </si>
  <si>
    <t>Total TICP</t>
  </si>
  <si>
    <t xml:space="preserve">New </t>
  </si>
  <si>
    <t>New *</t>
  </si>
  <si>
    <t>On-going*</t>
  </si>
  <si>
    <t xml:space="preserve">1. THE FOUR NEIGHBOURING COUNTRIES </t>
  </si>
  <si>
    <t xml:space="preserve">   - Palestine</t>
  </si>
  <si>
    <t xml:space="preserve">   - Qatar</t>
  </si>
  <si>
    <t xml:space="preserve">   - United Arab Emirates</t>
  </si>
  <si>
    <t xml:space="preserve">   - Solomon Islands</t>
  </si>
  <si>
    <t>.</t>
  </si>
  <si>
    <t xml:space="preserve">   - Burkina Faso</t>
  </si>
  <si>
    <t xml:space="preserve">  -  Eswatini</t>
  </si>
  <si>
    <t xml:space="preserve">   - Guinea</t>
  </si>
  <si>
    <t xml:space="preserve">   - Madagascar</t>
  </si>
  <si>
    <t xml:space="preserve">   - Mauritius</t>
  </si>
  <si>
    <t xml:space="preserve">   - Afghanistan</t>
  </si>
  <si>
    <t xml:space="preserve">   - Bolivia</t>
  </si>
  <si>
    <t xml:space="preserve">   - El Salvador</t>
  </si>
  <si>
    <t xml:space="preserve">   - Nicaragua</t>
  </si>
  <si>
    <t xml:space="preserve">   - Paraguay</t>
  </si>
  <si>
    <t xml:space="preserve">   - St. Kitts and Nevis</t>
  </si>
  <si>
    <t xml:space="preserve">   - Venezuela</t>
  </si>
  <si>
    <t xml:space="preserve">   - Kosovo</t>
  </si>
  <si>
    <t>10. OTHERS****</t>
  </si>
  <si>
    <t xml:space="preserve"> *  :  New, On going Only Fellowship</t>
  </si>
  <si>
    <t>**  :  ACMECS, BIMSTEC, GMS, FEALAC, MASHAV, IORA, CICA, MGC, OIC</t>
  </si>
  <si>
    <t xml:space="preserve"> ***  :  No. of Participants facilitated by TICA</t>
  </si>
  <si>
    <t xml:space="preserve"> ****  :  DC &amp; LDC Meeting, Study and Research, Thai Participants</t>
  </si>
  <si>
    <t xml:space="preserve">    - Saint vincent and the grenadines</t>
  </si>
  <si>
    <t>Cooperation 
Partner</t>
  </si>
  <si>
    <t>Training
Persons</t>
  </si>
  <si>
    <t>Total (Baht)</t>
  </si>
  <si>
    <t>AFD</t>
  </si>
  <si>
    <t xml:space="preserve">ค่าใช้จ่ายการเดินทางลงพื้นที่กับ AFD และ EF เพื่อประเมินศักยภาพและศึกษาความเป็นไปได้ในการพัฒนาโครงการความร่วมมือไตรภาคีด้านสาธารณสุขในพื้นที่ชายแดน ในพื้นที่ จ. สระแก้ว และ จ. ปอยเปต กัมพูชา </t>
  </si>
  <si>
    <t>ค่าใช้จ่ายในการประชุมเพื่อระดมความเห็นต่อแผนปฏิบัติการความร่วมมือเพื่อการพัฒนา ระยะ 3 ปี ระหว่างกรมความร่วมมือระหว่างประเทศและสำนักงานเพื่อการพัฒนาแห่งสาธารณณรัฐฝรั่งเศส (AFD) ณ รร.เช็นทารา ไลฟ์</t>
  </si>
  <si>
    <t>CPS</t>
  </si>
  <si>
    <t xml:space="preserve">ค่าใช้จ่ายในการเข้าร่วมประชุม Colombo Plan 48 th Consultative Committee Meeting ประเทศมองโกเลีย </t>
  </si>
  <si>
    <t>JICA</t>
  </si>
  <si>
    <t>ค่าใช้จ่ายจัดฝึกอบรมหลักสูตร Strengthening Disabilty - Inclusive Disater Risk Reduction Reduction (DIDRR) in the ASEAN Region Course 3:Faciltation fo Change and Social Media Production on Promoting DIDRR ภายใต้กรอบค.ร่วมมือทางวิชาการไทย - ญี่ปุ่น</t>
  </si>
  <si>
    <t>ค่าใช้จ่ายจัดฝึกอบรมTCTP หลักสูตร Rice Production Technologies for Food Security and Sustainability of African Countries    ภายใต้กรอบค.ร่วมมือทางวิชาการไทย - ญี่ปุ่น</t>
  </si>
  <si>
    <t>Indistry</t>
  </si>
  <si>
    <t>ค่าใช้จ่ายจัดฝึกอบรมTCTP หลักสูตร Workshop on Investment Promotion Policy and Enhancing Industrial Competitiveness for Mekong and South Asian Countries  ภายใต้กรอบค.ร่วมมือทางวิชาการไทย - ญี่ปุ่น</t>
  </si>
  <si>
    <t>ค่าใช้จ่ายจัดฝึกอบรมTCTP หลักสูตร Emergency Medical Services (EMS) Leadership and Management Training  Course Regional Training for Pre-Hospital Emergency Care in CLMV ภายใต้กรอบค.ร่วมมือทางวิชาการไทย - ญี่ปุ่น</t>
  </si>
  <si>
    <t>หลักสูตร Energy Rersilience Assessment : Towards Climate Adaptable Energy Systems ภายใต้กรอบความร่วมมือทางวิชาการไทย - ญี่ปุ่น</t>
  </si>
  <si>
    <t>ค่าใช้จ่ายในการจัดฝึกอบรมหลักสูตร Renewable Energy Technologies and Knowledge Tranfer for Strengthening and Achieving ASEAN ครั้งที่ 2</t>
  </si>
  <si>
    <t xml:space="preserve">ค่าใช้จ่ายในการจัดฝึกอบรม หลักสูตร Modernization of Power Distribution System in ASEAN Countries </t>
  </si>
  <si>
    <t>Technology</t>
  </si>
  <si>
    <t>ค่าใช้จ่ายในการจัดฝึกอบรม TCTP หลักสูตร Practice in Innovation and Digital Technology for Sustainable Water Management ภายใต้กรอบความร่วมมือทางวิชาการไทย-ญี่ปุ่น.</t>
  </si>
  <si>
    <t>ค่าใช้จ่ายในการฝึกอบรมหลักสูตร Emergency Medical Technician Instructors (Pre - Hospital Emergency Care in CLMV)</t>
  </si>
  <si>
    <t>Transportation</t>
  </si>
  <si>
    <t>ค่าใช้จ่ายในการฝึกอบรมหลักสูตร International Road Infrastructure Development for ASEAN and BIMSTEC Networks (Phase 2) Batch 3</t>
  </si>
  <si>
    <t>Road Asset Management</t>
  </si>
  <si>
    <t>ค่าใช้จ่ายในการเดินทางเข้าร่วมประชุม Round Table among Development Cooperation Agencies of ASEAN Member Counties and Japan ณ กรุงโตเกียว ประเทศญี่ปุ่น</t>
  </si>
  <si>
    <t>KOICA</t>
  </si>
  <si>
    <t>ค่าใช้จ่ายในการนำคณะ KOICA/ปทท. เดินทางไปสำรวจสถานที่สถาบันพัฒนาฝีมือแรงงานนานาชาติและมูลนิธิศูนย์เพื่อน้องหญิง เพื่อสำรวจความเป็นไปได้ในการดำเนินความร่วมมือกัน</t>
  </si>
  <si>
    <t>Luxembourg</t>
  </si>
  <si>
    <t xml:space="preserve">ค่าใช้จ่ายในการเดินทางไปราชการต่างประเทศของผู้เชี่ยวชาญ ภายใต้โครงการ Skills for Tourism Agriculture and Forestry (STAF) ในสาขาการท่องเที่ยวและการโรงแรม ณ สปป.ลาว </t>
  </si>
  <si>
    <t>Morocco</t>
  </si>
  <si>
    <t>ค่าใช้จ่ายการเดินทางไปเข้าร่วมดำเนินกิจกรรมที่ 1 สาขา Climate Change ภายใต้โครงการความร่วมมือไตรภาคีไทย - โมร็อกโก</t>
  </si>
  <si>
    <t xml:space="preserve">ค่าใช้จ่ายในการเดินทางอบรมเชิงปฏิบัติการ หัวข้อ Raising Awareness and Exchanging Best Practices in Organic Agricultre among Thai and Lao farmer, and SEP Learning Center ภายใต้โครงการ ARISE Plus Thailand </t>
  </si>
  <si>
    <t xml:space="preserve">ค่าใช้จ่ายการเข้าร่วมงานสัมมนาหัวข้อ ASEAN + BRICS Rountables: Global Governance &amp; Sustainable Trde for Food Security ณ สาธารณรัฐสิงคโปร์ </t>
  </si>
  <si>
    <t>ค่าใช้จ่ายในการเดินทางไปเข้าร่วมการประชุมต่าง ๆ ของ MI สำหรับ รป.ไพศาลฯ และคณะผู้แทนกรมฯ ณ จ.ขอนแก่น</t>
  </si>
  <si>
    <t xml:space="preserve">ค่าใช้จ่ายในการจัดกิจกรรมฝึกอบรม หัวข้อ  Mitigating the lmpact of Agriculture on Climate Change and Air Quality ให้แก่ผู้เข้าร่วมจากประเทศสมาชิกอาเซียนและติมอร์ - เลสเต ณ กรุงเทพมหานคร จ.ระยอง และ จ.สระบุรี </t>
  </si>
  <si>
    <t>UN PGTF</t>
  </si>
  <si>
    <t>ค่าใช้จ่ายในการจัดสัมนาเชิงปฏิบัติการและประชุมเชิงปฏิบัติการสาธิตการทำงานของ TWD (กิจกรรมที่7 - 9)  ภายใต้โครงการ ฯ ของ วว. ที่ได้รับทุนสนับสนุนจากกองทุน PGTF</t>
  </si>
  <si>
    <t>USAID</t>
  </si>
  <si>
    <t>ค่าใช้จ่ายการเดินทางไปเพื่อติดตามผลการปฏิบัติงานของผู้รับการฝึกอบรม ณ เวียงจันทน์ สปป.ลาว ภายใต้โครงการ Cooperation on Entomological Capacity Strengthening for Malaria Elimination in Lao PDR.</t>
  </si>
  <si>
    <t xml:space="preserve">โครงการ Laborary Capacity Building for High Priorty Pathogen </t>
  </si>
  <si>
    <t xml:space="preserve">ค่าใช้จ่ายในการจัดกิจกรรม ครั้งที่2 หลักสูตรที่2 Specimen Referral และหลักสูตรที่ 3 Laboratory Quality Assurance and Quality Management System ณ นครหลวงเวียงจันทน์ สปป.ลาว </t>
  </si>
  <si>
    <t>Public Management</t>
  </si>
  <si>
    <t xml:space="preserve">ค่าใช้จ่ายในการเดินทางเข้าร่วมและติดตามการจัดกิจกรรม ครั้งที่2 หลักสูตรที่2 Specimen Referral และหลักสูตรที่ 3 Laboratory Quality Assurance and Quality Management System ณ นครหลวงเวียงจันทน์ สปป.ลาว </t>
  </si>
  <si>
    <t xml:space="preserve">ค่าใช้จ่ายในการจัดกิจกรรมการฝึกอบรมเชิงปฏิบัติการ (หลักสูตรที่4 Training on Biosafety and Biosecurity Workshop และหลักสูตรที่5 Training on BSL 3) ณ นครหลวงเวียงจันทน์ สปป.ลาว </t>
  </si>
  <si>
    <t xml:space="preserve">ค่าใช้จ่ายในการเดินทางไปเข้าร่วมกิจกรรมการฝึกอบรมเชิงปฏิบัติการ (หลักสูตรที่4 Training on Biosafety and Biosecurity Workshop และหลักสูตรที่5 Training on BSL 3) และพิธีปิด ณ นครหลวงเวียงจันทน์ สปป.ลาว </t>
  </si>
  <si>
    <t>ค่าอาหารว่างและเครื่องดื่มในการจัดประชุมหารือระหว่างกองโรคติดต่อนำโดยแมลง USAID คณะเวชศาสตร์เขตร้อน และกรมฯ ภายใต้ โครงการไตรภาคี Entomolgical Capacity Strengthening for Malaria Elimination</t>
  </si>
  <si>
    <t xml:space="preserve">ค่าใช้จ่ายในการเดินทางเพื่อเข้าร่วมกิจกรรม ภายใต้โครงการ Laboratory Capacity Building on Next-Generation Sequencing for High Priority Pathogen ณ จ. อุดรธานี </t>
  </si>
  <si>
    <t>Sum of Record Count</t>
  </si>
  <si>
    <t>BURKINA FASO</t>
  </si>
  <si>
    <t>BURUNDI</t>
  </si>
  <si>
    <t>BANGLADESH</t>
  </si>
  <si>
    <t>BHUTAN</t>
  </si>
  <si>
    <t>NEPAL</t>
  </si>
  <si>
    <t>SRI LANKA</t>
  </si>
  <si>
    <t>CAMBODIA</t>
  </si>
  <si>
    <t>INDONESIA</t>
  </si>
  <si>
    <t>LAO PDR</t>
  </si>
  <si>
    <t>MALAYSIA</t>
  </si>
  <si>
    <t>MYANMAR</t>
  </si>
  <si>
    <t>PHILIPPINES</t>
  </si>
  <si>
    <t>THAILAND</t>
  </si>
  <si>
    <t>TIMOR-LESTE</t>
  </si>
  <si>
    <t>VIETNAM</t>
  </si>
  <si>
    <t>Grand Total</t>
  </si>
  <si>
    <t>Science &amp; Technology</t>
  </si>
  <si>
    <t>1. THE FOUR NEIGHBOURING COUNTRIES :</t>
  </si>
  <si>
    <t xml:space="preserve">    - Cambodia</t>
  </si>
  <si>
    <t xml:space="preserve">    - Lao PDR</t>
  </si>
  <si>
    <t xml:space="preserve">    - Myanmar</t>
  </si>
  <si>
    <t xml:space="preserve">    - Vietnam</t>
  </si>
  <si>
    <t xml:space="preserve">    - Indonesia</t>
  </si>
  <si>
    <t xml:space="preserve">    - Philippines</t>
  </si>
  <si>
    <t xml:space="preserve">    - Timor Leste</t>
  </si>
  <si>
    <t xml:space="preserve">    - Bangladesh</t>
  </si>
  <si>
    <t xml:space="preserve">    - Bhutan</t>
  </si>
  <si>
    <t xml:space="preserve">    - Nepal</t>
  </si>
  <si>
    <t xml:space="preserve">    - Pakistan</t>
  </si>
  <si>
    <t xml:space="preserve">    - Sri Lanka</t>
  </si>
  <si>
    <t>4. THE PACIFIC</t>
  </si>
  <si>
    <t xml:space="preserve">    - Fiji</t>
  </si>
  <si>
    <t xml:space="preserve">    - Kiribati</t>
  </si>
  <si>
    <t xml:space="preserve">    - Samoa</t>
  </si>
  <si>
    <t xml:space="preserve">    - Solomon Islands</t>
  </si>
  <si>
    <t xml:space="preserve">    - Tonga</t>
  </si>
  <si>
    <t>5. AFRICA</t>
  </si>
  <si>
    <t xml:space="preserve">    - Botswana</t>
  </si>
  <si>
    <t xml:space="preserve">    - Burundi</t>
  </si>
  <si>
    <t xml:space="preserve">    - Cameroon</t>
  </si>
  <si>
    <t xml:space="preserve">    - Egypt</t>
  </si>
  <si>
    <t xml:space="preserve">    - Ethiopia</t>
  </si>
  <si>
    <t xml:space="preserve">    - Gambia</t>
  </si>
  <si>
    <t xml:space="preserve">    - Kenya</t>
  </si>
  <si>
    <t xml:space="preserve">    - Lyberia</t>
  </si>
  <si>
    <t xml:space="preserve">    - Malawi</t>
  </si>
  <si>
    <t xml:space="preserve">    - Mozambique</t>
  </si>
  <si>
    <t xml:space="preserve">    - Rwanda</t>
  </si>
  <si>
    <t xml:space="preserve">    - Somalia</t>
  </si>
  <si>
    <t xml:space="preserve">    - Tanzania</t>
  </si>
  <si>
    <t xml:space="preserve">    - Togo</t>
  </si>
  <si>
    <t xml:space="preserve">    - Uganda</t>
  </si>
  <si>
    <t xml:space="preserve">    - Zambia</t>
  </si>
  <si>
    <t xml:space="preserve">    - Zimbabwe</t>
  </si>
  <si>
    <t xml:space="preserve">    - Antigua and Barbuda</t>
  </si>
  <si>
    <t xml:space="preserve">    - Guatemala</t>
  </si>
  <si>
    <t xml:space="preserve">    - Guyana</t>
  </si>
  <si>
    <t xml:space="preserve">    - Saint  vincent and the grenadines</t>
  </si>
  <si>
    <t xml:space="preserve">   - Bosnia and Herzegovina</t>
  </si>
  <si>
    <t xml:space="preserve">   - Moldova</t>
  </si>
  <si>
    <t xml:space="preserve">   - Montenegro</t>
  </si>
  <si>
    <t xml:space="preserve">   - Russia</t>
  </si>
  <si>
    <t xml:space="preserve">   - Serbia</t>
  </si>
  <si>
    <t xml:space="preserve">   - Cook Islands</t>
  </si>
  <si>
    <t xml:space="preserve">   - Fuji</t>
  </si>
  <si>
    <t xml:space="preserve">   - Kuwait</t>
  </si>
  <si>
    <t xml:space="preserve">   - Kyrgystan</t>
  </si>
  <si>
    <t xml:space="preserve">   - Trinidaf and Tobago</t>
  </si>
  <si>
    <t xml:space="preserve">   - Mauritania</t>
  </si>
  <si>
    <t xml:space="preserve">   - Cote D' Ivoire</t>
  </si>
  <si>
    <t xml:space="preserve">   - Gabon</t>
  </si>
  <si>
    <t>ค่าใช้จ่ายเตรียมความพร้อมอาสาสมัครเพื่อนไทย</t>
  </si>
  <si>
    <t xml:space="preserve">โครงการส่งเสริมการจัดการคุณภาพอากาศในเมียนมาเพื่อแก้ไขปัญาหามลพิษทางอากาสจากฝุ่นละอองขนาดไม่เกิน 2.5 ไมครอน </t>
  </si>
  <si>
    <t xml:space="preserve"> Education</t>
  </si>
  <si>
    <t xml:space="preserve"> SEP</t>
  </si>
  <si>
    <t xml:space="preserve">  Public Administration</t>
  </si>
  <si>
    <t xml:space="preserve">   Education</t>
  </si>
  <si>
    <t xml:space="preserve">  Public Adminstration</t>
  </si>
  <si>
    <t xml:space="preserve">  Agriculture</t>
  </si>
  <si>
    <t xml:space="preserve"> Information Technology</t>
  </si>
  <si>
    <t xml:space="preserve">  Education</t>
  </si>
  <si>
    <t xml:space="preserve">  Public Health</t>
  </si>
  <si>
    <t xml:space="preserve"> Labour &amp; Employment</t>
  </si>
  <si>
    <t xml:space="preserve">  SEP</t>
  </si>
  <si>
    <t xml:space="preserve">   Agriculture</t>
  </si>
  <si>
    <t xml:space="preserve">   Public Adminstration</t>
  </si>
  <si>
    <t>ToTal</t>
  </si>
  <si>
    <t>SENEGAL</t>
  </si>
  <si>
    <t>GABON</t>
  </si>
  <si>
    <t>COTE D'IVOIRE</t>
  </si>
  <si>
    <t>BENIN</t>
  </si>
  <si>
    <t>ค่าใช้จ่ายในการประชุมและการเดินทางเพื่อเข้าร่วมกิจกรรม</t>
  </si>
  <si>
    <t>ค่าใช้จ่ายในการสนับสนุนดำเนินงานโครงการโรงเรียน๖รวมค่าขนส่งวัสดุอุปกรณ์ในฟิลิปปินส์</t>
  </si>
  <si>
    <t>ค่าใช้จ่ายในการสนับสนุนดำเนินงานโครงการโรงเรียน๖รวมค่าขนส่งวัสดุอุปกรณ์ในบังคลาเทศ</t>
  </si>
  <si>
    <t>Tatal</t>
  </si>
  <si>
    <t xml:space="preserve">ค่าใช้จ่ายในการจัดกิจกรรมฝึกอบรมภาษาไทยระยะสั้นแบบเข้ม
แก่ น.ศ. วน. </t>
  </si>
  <si>
    <t>โครงการด้านพัฒนาฝีมือแรงงานภายใต้โครงการจัดตั้งสถาบันพัฒนาผีมือแรงงานไทย - กัมพูชา ณ ปูนพนม</t>
  </si>
  <si>
    <t>Sum of Value</t>
  </si>
  <si>
    <t>FoodSecurity</t>
  </si>
  <si>
    <t>Envornment</t>
  </si>
  <si>
    <t xml:space="preserve">    - Burkina Faso</t>
  </si>
  <si>
    <t xml:space="preserve">   - Cote D'ivoire</t>
  </si>
  <si>
    <t xml:space="preserve">   - Mauritus</t>
  </si>
  <si>
    <t xml:space="preserve">   - Tunisia</t>
  </si>
  <si>
    <t xml:space="preserve">   - Kyrgyzstan</t>
  </si>
  <si>
    <t xml:space="preserve">   - Bahamas</t>
  </si>
  <si>
    <t xml:space="preserve">   - Hoduras</t>
  </si>
  <si>
    <t xml:space="preserve">   - Saint vincennt and the grenadines</t>
  </si>
  <si>
    <t xml:space="preserve">   - Trindad and Tobago</t>
  </si>
  <si>
    <t xml:space="preserve">   - Austria</t>
  </si>
  <si>
    <t xml:space="preserve">   - Cuba</t>
  </si>
  <si>
    <t xml:space="preserve">   - Rusia</t>
  </si>
  <si>
    <t xml:space="preserve"> - ค่าใช้จ่ายในการเดินทางเข้าร่วมการประชุมเจรจาจัดแผนปฏิบัติงานโครงการ </t>
  </si>
  <si>
    <t>Agriculture and Food Security</t>
  </si>
  <si>
    <t>CAMEROON</t>
  </si>
  <si>
    <t>Climate Change and Environmental Issues</t>
  </si>
  <si>
    <t>EGYPT</t>
  </si>
  <si>
    <t>BCG Model</t>
  </si>
  <si>
    <t>ETHIOPIA</t>
  </si>
  <si>
    <t>GAMBIA</t>
  </si>
  <si>
    <t>GHANA</t>
  </si>
  <si>
    <t>KENYA</t>
  </si>
  <si>
    <t>MADAGASCAR</t>
  </si>
  <si>
    <t>MALAWI</t>
  </si>
  <si>
    <t>MAURITANIA</t>
  </si>
  <si>
    <t>MAURITIUS</t>
  </si>
  <si>
    <t>MOROCCO</t>
  </si>
  <si>
    <t>MOZAMBIQUE</t>
  </si>
  <si>
    <t>NAMIBIA</t>
  </si>
  <si>
    <t>NIGER</t>
  </si>
  <si>
    <t>NIGERIA</t>
  </si>
  <si>
    <t>RWANDA</t>
  </si>
  <si>
    <t>SEYCHELLES</t>
  </si>
  <si>
    <t>SOMALIA</t>
  </si>
  <si>
    <t>TAJIKISTAN</t>
  </si>
  <si>
    <t>TANZANIA</t>
  </si>
  <si>
    <t>TOGO</t>
  </si>
  <si>
    <t>UGANDA</t>
  </si>
  <si>
    <t>ZAMBIA</t>
  </si>
  <si>
    <t>ZIMBABWE</t>
  </si>
  <si>
    <t>PANAMA</t>
  </si>
  <si>
    <t>AZERBAIJAN</t>
  </si>
  <si>
    <t>KYRGYZSTAN</t>
  </si>
  <si>
    <t>UZBEKISTAN</t>
  </si>
  <si>
    <t>BOSNIA AND HERZEGOVINA</t>
  </si>
  <si>
    <t>GEORGIA</t>
  </si>
  <si>
    <t>KOSOVO</t>
  </si>
  <si>
    <t>MOLDOVA</t>
  </si>
  <si>
    <t>MONTENEGRO</t>
  </si>
  <si>
    <t>RUSSIA</t>
  </si>
  <si>
    <t>SERBIA</t>
  </si>
  <si>
    <t>TURKIYE</t>
  </si>
  <si>
    <t>IRAQ</t>
  </si>
  <si>
    <t>JORDAN</t>
  </si>
  <si>
    <t>KUWAIT</t>
  </si>
  <si>
    <t>OMAN</t>
  </si>
  <si>
    <t>QATAR</t>
  </si>
  <si>
    <t>CHINA</t>
  </si>
  <si>
    <t>MONGOLIA</t>
  </si>
  <si>
    <t>PERU</t>
  </si>
  <si>
    <t>PAKISTAN</t>
  </si>
  <si>
    <t>SAMOA</t>
  </si>
  <si>
    <t>COOK ISLANDS</t>
  </si>
  <si>
    <t>FIJI</t>
  </si>
  <si>
    <t>ARGENTINA</t>
  </si>
  <si>
    <t>BELIZE</t>
  </si>
  <si>
    <t>CHILE</t>
  </si>
  <si>
    <t>ECUADOR</t>
  </si>
  <si>
    <t>TRINIDAD &amp; TOBAGO</t>
  </si>
  <si>
    <t>Market Access through Competency Based Education and Training in Horticulture (MACBETH) Short Course: Training-of-trainers on Managing Food Safety in Fresh/Processed Fruit and Vegetable Value Chains</t>
  </si>
  <si>
    <t>Driving Local Agricultural Products from Self-sufficient Production to Creative Economy</t>
  </si>
  <si>
    <t>Upskilled Biomedical Engineers for Transformation of Healthcare Technology Supports</t>
  </si>
  <si>
    <t>Sustainable Agriculture and Food Security with BCG Model</t>
  </si>
  <si>
    <t>The Application of Sufficiency Economy Philosophy towards Sustainable Development Implementation for All</t>
  </si>
  <si>
    <t>Toward Carbon Neutrality and Net Zero Emissions</t>
  </si>
  <si>
    <t>Elderly Health Care and Health Technology Innovation Support</t>
  </si>
  <si>
    <t>Training to Enhance Environmental Sustainability on Reuse and Recycle for Electrical and Electronic Waste Industry</t>
  </si>
  <si>
    <t>Sustainable Creative &amp; Responsible Tourism  Development based on BCG Model</t>
  </si>
  <si>
    <t>Postharvest, Processing and Waste Utilization: Cutting Edge Technologies for Food Security</t>
  </si>
  <si>
    <t xml:space="preserve">Skills Development Tropical Fruit Cultivation in Organic Agriculture and Integrated Farming for Sustainable Development </t>
  </si>
  <si>
    <t>Sufficiency Economy Philosophy (SEP): A Model of Sustainable Empower in a Resilient “Glocal” (Global and Local) Community</t>
  </si>
  <si>
    <t>Global Social Work and Social Welfare</t>
  </si>
  <si>
    <t>Climate Smart Agriculture: Smart Farming Practices</t>
  </si>
  <si>
    <t>Animal Production for Sustainable Development Goal and Future Food Economy</t>
  </si>
  <si>
    <t>Networking and Capacity Building of Biomedical Personnel in Developing Countries for Facing Emerging and Re-Emerging Infectious Diseases</t>
  </si>
  <si>
    <t>Sufficiency Living in BCG Development Strategy (SLinBCG)</t>
  </si>
  <si>
    <t>Workshop on Investment Promotion Policy and Enhancing Industrial Competitiveness for Mekong and South Asian Countries (Phase 2)</t>
  </si>
  <si>
    <t>Rice Production Technologies for Food Security and Sustainability of African Countries (CARD) (Phase 2)</t>
  </si>
  <si>
    <t>International Road Infrastructure Development for ASEAN and BIMSTEC Networks (Phase 2) Batch 3</t>
  </si>
  <si>
    <t>Energy Resilience Assessment: Towards Climate Adaptable Energy Systems</t>
  </si>
  <si>
    <t>Modernization of Power Distribution System in ASEAN Countries</t>
  </si>
  <si>
    <t>Renewable Energy Technologies and Knowledge Transfer for Strengthening and Achieving ASEAN’s Sustainable Development Goals</t>
  </si>
  <si>
    <t>Practice in Innovation and Digital Technology for Sustainable Water Management</t>
  </si>
  <si>
    <t>Emergency Medical Services (EMS) Leadership and Management Training Course Regional Training for Pre-Hospital Emergency Care in CLMV (Phase 2)</t>
  </si>
  <si>
    <t>Emergency Medical Technician (EMT) Instructors Training Course Regional Training for Pre-Hospital Emergency Care in CLMV</t>
  </si>
  <si>
    <t>Strengthening Disability-Inclusive Disaster Risk Reduction in the ASEAN Region Course 3 (Phase 3)</t>
  </si>
  <si>
    <t>Row Labels</t>
  </si>
  <si>
    <t>Orthers</t>
  </si>
  <si>
    <t xml:space="preserve"> Information Technology </t>
  </si>
  <si>
    <t xml:space="preserve">  (No. : Persons, Value : '000 Baht)</t>
  </si>
  <si>
    <t xml:space="preserve">                                 (No. : Persons, Value : '000 Baht)</t>
  </si>
  <si>
    <r>
      <t xml:space="preserve">                     </t>
    </r>
    <r>
      <rPr>
        <b/>
        <sz val="13.5"/>
        <rFont val="Cordia New"/>
        <family val="2"/>
      </rPr>
      <t xml:space="preserve">  (No. : Persons, Value : '000 Baht)</t>
    </r>
  </si>
  <si>
    <t xml:space="preserve">                    (No. : Persons, Value : '000 Baht)</t>
  </si>
  <si>
    <t xml:space="preserve">Appendix I : Total Value of Thai International Cooperation Programme by type of Programme (TICP CY  2024)      </t>
  </si>
  <si>
    <t xml:space="preserve">Appendix III : Bilateral Programme (TICP CY 2024)                                                                                                                                              </t>
  </si>
  <si>
    <t xml:space="preserve">Appendix IV :Total Value of Thai International Cooperation Programme by Sector (TICP CY 2024)                                                                                                                                  </t>
  </si>
  <si>
    <t xml:space="preserve">Appendix V : Project under Bilateral Programme (TICP CY 2024)                                                                                                                            </t>
  </si>
  <si>
    <t xml:space="preserve">Appendix  VI : Fellowship under TIPP Programme (TICP CY 2024)                                                                                                                                    </t>
  </si>
  <si>
    <t xml:space="preserve">Appendix VII : Annual International Training Courses Programme (TICP CY 2024)                                                                                                                                     </t>
  </si>
  <si>
    <t>Appendix  IX   :  Trilateral and Regional Cooperation Programme (TICP CY 2024)</t>
  </si>
  <si>
    <t>Appendix  X   :  Project / Course under Cooperation Framework (TICP CY 2024)</t>
  </si>
  <si>
    <t>Appendix  XI  :  Project / Course under Cooperation Framework (TICP CY 2024)</t>
  </si>
  <si>
    <t xml:space="preserve">     Appendix II : Total Value of Thai International Cooperation Programme by Sector (CY 2024)                                                                                                                                  </t>
  </si>
  <si>
    <t>Appendix VIII : Trilateral and Regional Cooperation Programme (TICP CY 2024)</t>
  </si>
  <si>
    <t>5.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</si>
</sst>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  <numFmt numFmtId="190" formatCode="d\ mmm\ yy"/>
    <numFmt numFmtId="191" formatCode="#,##0.0"/>
    <numFmt numFmtId="192" formatCode="_-* #,##0_-;\-* #,##0_-;_-* &quot;-&quot;??_-;_-@_-"/>
    <numFmt numFmtId="193" formatCode="_-* #,##0.0_-;\-* #,##0.0_-;_-* &quot;-&quot;??_-;_-@_-"/>
    <numFmt numFmtId="194" formatCode="0.0"/>
    <numFmt numFmtId="195" formatCode="0.000000000000"/>
    <numFmt numFmtId="196" formatCode="_-* #,##0.0000_-;\-* #,##0.0000_-;_-* &quot;-&quot;??_-;_-@_-"/>
    <numFmt numFmtId="197" formatCode="[$-101041E]d\ mmm\ yy;@"/>
    <numFmt numFmtId="198" formatCode="_-* #,##0_-;\-* #,##0_-;_-* &quot;-&quot;?_-;_-@_-"/>
    <numFmt numFmtId="199" formatCode="_-* #,##0.00_-;\-* #,##0.00_-;_-* &quot;-&quot;?_-;_-@_-"/>
    <numFmt numFmtId="200" formatCode="_-* #,##0.0_-;\-* #,##0.0_-;_-* &quot;-&quot;?_-;_-@_-"/>
  </numFmts>
  <fonts count="8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Cordia New"/>
      <family val="2"/>
      <charset val="222"/>
    </font>
    <font>
      <sz val="13.5"/>
      <name val="Cordia New"/>
      <family val="2"/>
    </font>
    <font>
      <b/>
      <sz val="13.5"/>
      <name val="Cordia New"/>
      <family val="2"/>
      <charset val="222"/>
    </font>
    <font>
      <b/>
      <sz val="11"/>
      <name val="Cordia New"/>
      <family val="2"/>
    </font>
    <font>
      <b/>
      <sz val="12"/>
      <name val="Cordia New"/>
      <family val="2"/>
    </font>
    <font>
      <b/>
      <sz val="14"/>
      <name val="Cordia New"/>
      <family val="2"/>
    </font>
    <font>
      <sz val="10"/>
      <name val="Arial"/>
      <family val="2"/>
    </font>
    <font>
      <sz val="16"/>
      <color theme="1"/>
      <name val="TH SarabunPSK"/>
      <family val="2"/>
    </font>
    <font>
      <sz val="13.5"/>
      <color theme="1"/>
      <name val="Cordia New"/>
      <family val="2"/>
      <charset val="222"/>
    </font>
    <font>
      <sz val="13.5"/>
      <name val="Cordia New"/>
      <family val="2"/>
      <charset val="222"/>
    </font>
    <font>
      <sz val="11"/>
      <color theme="1"/>
      <name val="Tahoma"/>
      <family val="2"/>
      <scheme val="minor"/>
    </font>
    <font>
      <sz val="13.5"/>
      <color theme="1"/>
      <name val="TH Sarabun New"/>
      <family val="2"/>
      <charset val="222"/>
    </font>
    <font>
      <sz val="16"/>
      <name val="Cordia New"/>
      <family val="2"/>
    </font>
    <font>
      <b/>
      <sz val="16"/>
      <name val="Cordia New"/>
      <family val="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sz val="13.5"/>
      <name val="Arial"/>
      <family val="2"/>
    </font>
    <font>
      <sz val="10"/>
      <name val="Cordia New"/>
      <family val="2"/>
      <charset val="222"/>
    </font>
    <font>
      <sz val="10"/>
      <name val="Arial"/>
      <family val="2"/>
      <charset val="222"/>
    </font>
    <font>
      <sz val="18"/>
      <name val="Cordia New"/>
      <family val="2"/>
      <charset val="222"/>
    </font>
    <font>
      <b/>
      <sz val="13.5"/>
      <color theme="1"/>
      <name val="Cordia New"/>
      <family val="2"/>
      <charset val="222"/>
    </font>
    <font>
      <sz val="10"/>
      <color theme="1"/>
      <name val="Arial"/>
      <family val="2"/>
      <charset val="222"/>
    </font>
    <font>
      <sz val="14"/>
      <color theme="1"/>
      <name val="Cordia New"/>
      <family val="2"/>
      <charset val="222"/>
    </font>
    <font>
      <sz val="10"/>
      <color theme="1"/>
      <name val="Cordia New"/>
      <family val="2"/>
      <charset val="222"/>
    </font>
    <font>
      <sz val="18"/>
      <color theme="1"/>
      <name val="Cordia New"/>
      <family val="2"/>
      <charset val="222"/>
    </font>
    <font>
      <sz val="10"/>
      <color rgb="FFC53001"/>
      <name val="Arial"/>
      <family val="2"/>
      <charset val="222"/>
    </font>
    <font>
      <b/>
      <sz val="14"/>
      <color theme="5" tint="-0.249977111117893"/>
      <name val="Cordia New"/>
      <family val="2"/>
      <charset val="222"/>
    </font>
    <font>
      <b/>
      <sz val="14"/>
      <name val="Cordia New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  <charset val="222"/>
    </font>
    <font>
      <b/>
      <sz val="13"/>
      <name val="Cordia New"/>
      <family val="2"/>
      <charset val="222"/>
    </font>
    <font>
      <b/>
      <sz val="13.5"/>
      <color theme="1"/>
      <name val="Cordia New"/>
      <family val="2"/>
    </font>
    <font>
      <b/>
      <sz val="13.5"/>
      <color rgb="FFFF0000"/>
      <name val="Cordia New"/>
      <family val="2"/>
      <charset val="222"/>
    </font>
    <font>
      <b/>
      <sz val="8"/>
      <name val="Comic Sans MS"/>
      <family val="4"/>
    </font>
    <font>
      <b/>
      <sz val="15"/>
      <name val="Cordia New"/>
      <family val="2"/>
    </font>
    <font>
      <b/>
      <sz val="13.5"/>
      <name val="Cordia New"/>
      <family val="2"/>
    </font>
    <font>
      <b/>
      <sz val="14"/>
      <color theme="1"/>
      <name val="Cordia New"/>
      <family val="2"/>
    </font>
    <font>
      <b/>
      <sz val="13.5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 New"/>
      <family val="2"/>
      <charset val="222"/>
    </font>
    <font>
      <b/>
      <sz val="13.5"/>
      <color rgb="FFFF0000"/>
      <name val="Cordia New"/>
      <family val="2"/>
    </font>
    <font>
      <sz val="13.5"/>
      <color rgb="FF7030A0"/>
      <name val="Cordia New"/>
      <family val="2"/>
      <charset val="222"/>
    </font>
    <font>
      <b/>
      <sz val="13.5"/>
      <color rgb="FF7030A0"/>
      <name val="Cordia New"/>
      <family val="2"/>
      <charset val="222"/>
    </font>
    <font>
      <sz val="13.5"/>
      <color theme="1"/>
      <name val="Cordia New"/>
      <family val="2"/>
    </font>
    <font>
      <b/>
      <sz val="10"/>
      <name val="Cordia New"/>
      <family val="2"/>
      <charset val="22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6"/>
      <color theme="1"/>
      <name val="TH SarabunPSK"/>
      <family val="2"/>
      <charset val="222"/>
    </font>
    <font>
      <sz val="14"/>
      <color theme="1"/>
      <name val="Cordia New"/>
      <family val="2"/>
    </font>
    <font>
      <b/>
      <sz val="10"/>
      <name val="Cordia New"/>
      <family val="2"/>
    </font>
    <font>
      <b/>
      <sz val="15"/>
      <name val="TH SarabunPSK"/>
      <family val="2"/>
      <charset val="222"/>
    </font>
    <font>
      <b/>
      <sz val="16"/>
      <color theme="1"/>
      <name val="Cordia New"/>
      <family val="2"/>
    </font>
    <font>
      <b/>
      <sz val="15"/>
      <color theme="1"/>
      <name val="Cordia New"/>
      <family val="2"/>
      <charset val="222"/>
    </font>
    <font>
      <sz val="13"/>
      <color theme="1"/>
      <name val="Cordia New"/>
      <family val="2"/>
      <charset val="222"/>
    </font>
    <font>
      <sz val="12"/>
      <color theme="1"/>
      <name val="Cordia New"/>
      <family val="2"/>
      <charset val="222"/>
    </font>
    <font>
      <sz val="16"/>
      <name val="Cordia New"/>
      <family val="2"/>
      <charset val="222"/>
    </font>
    <font>
      <b/>
      <sz val="9"/>
      <name val="Arial"/>
      <family val="2"/>
      <charset val="222"/>
    </font>
    <font>
      <sz val="13.5"/>
      <name val="TH Sarabun New"/>
      <family val="2"/>
      <charset val="222"/>
    </font>
    <font>
      <sz val="13.5"/>
      <color rgb="FF7030A0"/>
      <name val="TH Sarabun New"/>
      <family val="2"/>
      <charset val="222"/>
    </font>
    <font>
      <u/>
      <sz val="13.5"/>
      <color theme="1"/>
      <name val="Cordia New"/>
      <family val="2"/>
      <charset val="222"/>
    </font>
    <font>
      <sz val="10"/>
      <color rgb="FFFF0000"/>
      <name val="Arial"/>
      <family val="2"/>
      <charset val="222"/>
    </font>
    <font>
      <sz val="8"/>
      <name val="Arial"/>
      <family val="2"/>
      <charset val="222"/>
    </font>
    <font>
      <sz val="8"/>
      <name val="Cordia New"/>
      <family val="2"/>
      <charset val="222"/>
    </font>
    <font>
      <sz val="8"/>
      <name val="Cordia New"/>
      <family val="2"/>
    </font>
    <font>
      <sz val="14"/>
      <color rgb="FFFF0000"/>
      <name val="Cordia New"/>
      <family val="2"/>
    </font>
    <font>
      <b/>
      <sz val="18"/>
      <name val="Cordia New"/>
      <family val="2"/>
    </font>
    <font>
      <sz val="10"/>
      <name val="Cordia New"/>
      <family val="2"/>
    </font>
    <font>
      <sz val="13.5"/>
      <color theme="1"/>
      <name val="Arial"/>
      <family val="2"/>
      <charset val="222"/>
    </font>
    <font>
      <u/>
      <sz val="14"/>
      <name val="Cordia New"/>
      <family val="2"/>
    </font>
    <font>
      <b/>
      <u/>
      <sz val="14"/>
      <name val="Cordia New"/>
      <family val="2"/>
    </font>
    <font>
      <b/>
      <u/>
      <sz val="14"/>
      <color theme="1"/>
      <name val="Cordia New"/>
      <family val="2"/>
    </font>
    <font>
      <b/>
      <sz val="10"/>
      <name val="Arial"/>
      <family val="2"/>
      <charset val="222"/>
    </font>
    <font>
      <sz val="13.5"/>
      <name val="Arial"/>
      <family val="2"/>
      <charset val="222"/>
    </font>
    <font>
      <sz val="16"/>
      <color theme="1"/>
      <name val="Tahoma"/>
      <family val="2"/>
      <charset val="222"/>
      <scheme val="minor"/>
    </font>
    <font>
      <sz val="11"/>
      <color theme="1"/>
      <name val="Cordia New"/>
      <family val="2"/>
    </font>
    <font>
      <sz val="15"/>
      <name val="Cordia New"/>
      <family val="2"/>
    </font>
    <font>
      <sz val="15"/>
      <color theme="1"/>
      <name val="Cordia New"/>
      <family val="2"/>
    </font>
    <font>
      <b/>
      <sz val="15"/>
      <color theme="1"/>
      <name val="Cordia New"/>
      <family val="2"/>
    </font>
    <font>
      <sz val="13.5"/>
      <name val="Comic Sans MS"/>
      <family val="4"/>
      <charset val="222"/>
    </font>
    <font>
      <sz val="13.5"/>
      <name val="Browallia New"/>
      <family val="2"/>
      <charset val="222"/>
    </font>
    <font>
      <sz val="16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3">
    <xf numFmtId="0" fontId="0" fillId="0" borderId="0"/>
    <xf numFmtId="43" fontId="13" fillId="0" borderId="0" applyFont="0" applyFill="0" applyBorder="0" applyAlignment="0" applyProtection="0"/>
    <xf numFmtId="0" fontId="2" fillId="0" borderId="0"/>
    <xf numFmtId="187" fontId="9" fillId="0" borderId="0" applyFont="0" applyFill="0" applyBorder="0" applyAlignment="0" applyProtection="0"/>
    <xf numFmtId="0" fontId="9" fillId="0" borderId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0" fontId="13" fillId="0" borderId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9" fillId="0" borderId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0" fontId="52" fillId="0" borderId="0"/>
    <xf numFmtId="0" fontId="53" fillId="0" borderId="0"/>
    <xf numFmtId="0" fontId="9" fillId="0" borderId="0"/>
    <xf numFmtId="43" fontId="53" fillId="0" borderId="0" applyFont="0" applyFill="0" applyBorder="0" applyAlignment="0" applyProtection="0"/>
  </cellStyleXfs>
  <cellXfs count="1353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0" fontId="2" fillId="0" borderId="0" xfId="2"/>
    <xf numFmtId="0" fontId="2" fillId="0" borderId="0" xfId="2" applyAlignment="1">
      <alignment horizontal="center"/>
    </xf>
    <xf numFmtId="0" fontId="2" fillId="0" borderId="0" xfId="2" applyAlignment="1">
      <alignment horizontal="right"/>
    </xf>
    <xf numFmtId="0" fontId="7" fillId="0" borderId="0" xfId="2" applyFont="1" applyAlignment="1">
      <alignment horizontal="right"/>
    </xf>
    <xf numFmtId="0" fontId="8" fillId="0" borderId="2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vertical="center"/>
    </xf>
    <xf numFmtId="0" fontId="4" fillId="0" borderId="0" xfId="2" applyFont="1"/>
    <xf numFmtId="0" fontId="2" fillId="0" borderId="5" xfId="2" applyBorder="1" applyAlignment="1">
      <alignment horizontal="center"/>
    </xf>
    <xf numFmtId="0" fontId="2" fillId="0" borderId="5" xfId="2" applyBorder="1" applyAlignment="1">
      <alignment horizontal="left" vertical="center"/>
    </xf>
    <xf numFmtId="0" fontId="2" fillId="0" borderId="5" xfId="2" applyBorder="1"/>
    <xf numFmtId="189" fontId="8" fillId="0" borderId="3" xfId="3" applyNumberFormat="1" applyFont="1" applyBorder="1" applyAlignment="1">
      <alignment horizontal="right"/>
    </xf>
    <xf numFmtId="188" fontId="8" fillId="0" borderId="3" xfId="3" applyNumberFormat="1" applyFont="1" applyBorder="1" applyAlignment="1">
      <alignment horizontal="center"/>
    </xf>
    <xf numFmtId="189" fontId="8" fillId="0" borderId="3" xfId="3" applyNumberFormat="1" applyFont="1" applyBorder="1" applyAlignment="1">
      <alignment horizontal="center"/>
    </xf>
    <xf numFmtId="188" fontId="8" fillId="0" borderId="4" xfId="3" applyNumberFormat="1" applyFont="1" applyBorder="1" applyAlignment="1">
      <alignment horizontal="center"/>
    </xf>
    <xf numFmtId="43" fontId="2" fillId="0" borderId="0" xfId="2" applyNumberFormat="1"/>
    <xf numFmtId="190" fontId="15" fillId="0" borderId="0" xfId="7" applyNumberFormat="1" applyFont="1" applyAlignment="1">
      <alignment horizontal="left" vertical="center"/>
    </xf>
    <xf numFmtId="49" fontId="15" fillId="0" borderId="0" xfId="7" applyNumberFormat="1" applyFont="1"/>
    <xf numFmtId="0" fontId="15" fillId="0" borderId="0" xfId="7" applyFont="1"/>
    <xf numFmtId="0" fontId="4" fillId="0" borderId="0" xfId="2" applyFont="1" applyAlignment="1">
      <alignment vertical="top"/>
    </xf>
    <xf numFmtId="49" fontId="16" fillId="3" borderId="0" xfId="7" applyNumberFormat="1" applyFont="1" applyFill="1"/>
    <xf numFmtId="49" fontId="2" fillId="3" borderId="0" xfId="7" applyNumberFormat="1" applyFont="1" applyFill="1" applyAlignment="1">
      <alignment wrapText="1"/>
    </xf>
    <xf numFmtId="0" fontId="17" fillId="0" borderId="0" xfId="2" applyFont="1"/>
    <xf numFmtId="0" fontId="18" fillId="0" borderId="0" xfId="2" applyFont="1"/>
    <xf numFmtId="0" fontId="9" fillId="0" borderId="0" xfId="4"/>
    <xf numFmtId="0" fontId="19" fillId="0" borderId="0" xfId="4" applyFont="1"/>
    <xf numFmtId="0" fontId="9" fillId="0" borderId="0" xfId="4" applyAlignment="1">
      <alignment horizontal="center"/>
    </xf>
    <xf numFmtId="0" fontId="9" fillId="0" borderId="0" xfId="4" applyAlignment="1">
      <alignment horizontal="right"/>
    </xf>
    <xf numFmtId="0" fontId="20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20" fillId="0" borderId="0" xfId="2" applyFont="1"/>
    <xf numFmtId="0" fontId="20" fillId="0" borderId="0" xfId="2" applyFont="1" applyAlignment="1">
      <alignment horizontal="right"/>
    </xf>
    <xf numFmtId="192" fontId="21" fillId="0" borderId="0" xfId="6" applyNumberFormat="1" applyFont="1"/>
    <xf numFmtId="43" fontId="21" fillId="0" borderId="0" xfId="6" applyFont="1"/>
    <xf numFmtId="192" fontId="22" fillId="0" borderId="0" xfId="6" applyNumberFormat="1" applyFont="1"/>
    <xf numFmtId="193" fontId="28" fillId="0" borderId="0" xfId="6" applyNumberFormat="1" applyFont="1"/>
    <xf numFmtId="193" fontId="21" fillId="0" borderId="0" xfId="6" applyNumberFormat="1" applyFont="1"/>
    <xf numFmtId="193" fontId="29" fillId="0" borderId="0" xfId="6" applyNumberFormat="1" applyFont="1"/>
    <xf numFmtId="193" fontId="30" fillId="0" borderId="0" xfId="6" applyNumberFormat="1" applyFont="1"/>
    <xf numFmtId="0" fontId="33" fillId="0" borderId="0" xfId="11" applyFont="1" applyAlignment="1">
      <alignment horizontal="center"/>
    </xf>
    <xf numFmtId="194" fontId="33" fillId="0" borderId="0" xfId="12" applyNumberFormat="1" applyFont="1"/>
    <xf numFmtId="192" fontId="33" fillId="0" borderId="0" xfId="12" applyNumberFormat="1" applyFont="1"/>
    <xf numFmtId="1" fontId="33" fillId="0" borderId="0" xfId="12" applyNumberFormat="1" applyFont="1"/>
    <xf numFmtId="193" fontId="33" fillId="0" borderId="0" xfId="12" applyNumberFormat="1" applyFont="1"/>
    <xf numFmtId="0" fontId="33" fillId="0" borderId="0" xfId="11" applyFont="1"/>
    <xf numFmtId="0" fontId="34" fillId="0" borderId="0" xfId="11" applyFont="1" applyAlignment="1">
      <alignment horizontal="left"/>
    </xf>
    <xf numFmtId="0" fontId="34" fillId="0" borderId="0" xfId="11" applyFont="1" applyAlignment="1">
      <alignment horizontal="center"/>
    </xf>
    <xf numFmtId="0" fontId="33" fillId="0" borderId="39" xfId="11" applyFont="1" applyBorder="1"/>
    <xf numFmtId="0" fontId="35" fillId="0" borderId="0" xfId="11" applyFont="1" applyAlignment="1">
      <alignment vertical="center"/>
    </xf>
    <xf numFmtId="188" fontId="37" fillId="3" borderId="53" xfId="14" applyNumberFormat="1" applyFont="1" applyFill="1" applyBorder="1" applyAlignment="1">
      <alignment horizontal="right"/>
    </xf>
    <xf numFmtId="188" fontId="5" fillId="3" borderId="53" xfId="14" applyNumberFormat="1" applyFont="1" applyFill="1" applyBorder="1" applyAlignment="1">
      <alignment horizontal="right"/>
    </xf>
    <xf numFmtId="0" fontId="35" fillId="0" borderId="0" xfId="11" applyFont="1"/>
    <xf numFmtId="188" fontId="38" fillId="0" borderId="0" xfId="14" applyNumberFormat="1" applyFont="1"/>
    <xf numFmtId="43" fontId="9" fillId="3" borderId="0" xfId="4" applyNumberFormat="1" applyFill="1"/>
    <xf numFmtId="1" fontId="33" fillId="3" borderId="0" xfId="12" applyNumberFormat="1" applyFont="1" applyFill="1"/>
    <xf numFmtId="0" fontId="33" fillId="3" borderId="0" xfId="11" applyFont="1" applyFill="1" applyAlignment="1">
      <alignment horizontal="center"/>
    </xf>
    <xf numFmtId="194" fontId="33" fillId="3" borderId="0" xfId="12" applyNumberFormat="1" applyFont="1" applyFill="1"/>
    <xf numFmtId="0" fontId="33" fillId="3" borderId="0" xfId="11" applyFont="1" applyFill="1" applyAlignment="1">
      <alignment horizontal="left"/>
    </xf>
    <xf numFmtId="192" fontId="33" fillId="3" borderId="0" xfId="12" applyNumberFormat="1" applyFont="1" applyFill="1"/>
    <xf numFmtId="193" fontId="33" fillId="3" borderId="0" xfId="12" applyNumberFormat="1" applyFont="1" applyFill="1"/>
    <xf numFmtId="0" fontId="39" fillId="0" borderId="0" xfId="11" applyFont="1"/>
    <xf numFmtId="0" fontId="4" fillId="0" borderId="0" xfId="11" applyFont="1" applyAlignment="1">
      <alignment horizontal="center" vertical="top"/>
    </xf>
    <xf numFmtId="189" fontId="4" fillId="0" borderId="0" xfId="14" applyNumberFormat="1" applyFont="1" applyBorder="1" applyAlignment="1">
      <alignment horizontal="right"/>
    </xf>
    <xf numFmtId="188" fontId="4" fillId="0" borderId="0" xfId="14" applyNumberFormat="1" applyFont="1" applyBorder="1" applyAlignment="1">
      <alignment horizontal="right"/>
    </xf>
    <xf numFmtId="188" fontId="4" fillId="0" borderId="0" xfId="14" applyNumberFormat="1" applyFont="1" applyAlignment="1">
      <alignment horizontal="right"/>
    </xf>
    <xf numFmtId="0" fontId="4" fillId="0" borderId="0" xfId="4" applyFont="1"/>
    <xf numFmtId="0" fontId="2" fillId="0" borderId="0" xfId="4" applyFont="1"/>
    <xf numFmtId="0" fontId="2" fillId="0" borderId="52" xfId="4" applyFont="1" applyBorder="1"/>
    <xf numFmtId="0" fontId="2" fillId="0" borderId="54" xfId="4" applyFont="1" applyBorder="1"/>
    <xf numFmtId="189" fontId="8" fillId="0" borderId="26" xfId="14" applyNumberFormat="1" applyFont="1" applyBorder="1" applyAlignment="1">
      <alignment horizontal="right"/>
    </xf>
    <xf numFmtId="188" fontId="8" fillId="0" borderId="26" xfId="14" applyNumberFormat="1" applyFont="1" applyBorder="1" applyAlignment="1">
      <alignment horizontal="right"/>
    </xf>
    <xf numFmtId="189" fontId="8" fillId="0" borderId="26" xfId="14" applyNumberFormat="1" applyFont="1" applyBorder="1" applyAlignment="1">
      <alignment horizontal="center"/>
    </xf>
    <xf numFmtId="0" fontId="2" fillId="3" borderId="26" xfId="11" applyFill="1" applyBorder="1" applyAlignment="1">
      <alignment horizontal="center" vertical="top"/>
    </xf>
    <xf numFmtId="189" fontId="8" fillId="3" borderId="26" xfId="14" applyNumberFormat="1" applyFont="1" applyFill="1" applyBorder="1" applyAlignment="1">
      <alignment horizontal="right"/>
    </xf>
    <xf numFmtId="188" fontId="8" fillId="3" borderId="26" xfId="14" applyNumberFormat="1" applyFont="1" applyFill="1" applyBorder="1" applyAlignment="1">
      <alignment horizontal="right"/>
    </xf>
    <xf numFmtId="189" fontId="8" fillId="3" borderId="26" xfId="14" applyNumberFormat="1" applyFont="1" applyFill="1" applyBorder="1" applyAlignment="1"/>
    <xf numFmtId="0" fontId="40" fillId="3" borderId="25" xfId="11" quotePrefix="1" applyFont="1" applyFill="1" applyBorder="1" applyAlignment="1">
      <alignment vertical="top" wrapText="1"/>
    </xf>
    <xf numFmtId="0" fontId="4" fillId="3" borderId="26" xfId="11" applyFont="1" applyFill="1" applyBorder="1" applyAlignment="1">
      <alignment horizontal="center" vertical="top" wrapText="1"/>
    </xf>
    <xf numFmtId="0" fontId="4" fillId="3" borderId="26" xfId="11" applyFont="1" applyFill="1" applyBorder="1" applyAlignment="1">
      <alignment wrapText="1"/>
    </xf>
    <xf numFmtId="189" fontId="4" fillId="3" borderId="26" xfId="14" applyNumberFormat="1" applyFont="1" applyFill="1" applyBorder="1" applyAlignment="1"/>
    <xf numFmtId="189" fontId="4" fillId="3" borderId="26" xfId="14" applyNumberFormat="1" applyFont="1" applyFill="1" applyBorder="1" applyAlignment="1">
      <alignment wrapText="1"/>
    </xf>
    <xf numFmtId="0" fontId="4" fillId="0" borderId="52" xfId="4" applyFont="1" applyBorder="1"/>
    <xf numFmtId="0" fontId="4" fillId="0" borderId="54" xfId="4" applyFont="1" applyBorder="1"/>
    <xf numFmtId="0" fontId="40" fillId="0" borderId="25" xfId="11" applyFont="1" applyBorder="1" applyAlignment="1">
      <alignment vertical="top" wrapText="1"/>
    </xf>
    <xf numFmtId="0" fontId="2" fillId="3" borderId="26" xfId="4" applyFont="1" applyFill="1" applyBorder="1" applyAlignment="1">
      <alignment wrapText="1"/>
    </xf>
    <xf numFmtId="0" fontId="40" fillId="4" borderId="25" xfId="11" quotePrefix="1" applyFont="1" applyFill="1" applyBorder="1" applyAlignment="1">
      <alignment vertical="top" wrapText="1"/>
    </xf>
    <xf numFmtId="0" fontId="4" fillId="4" borderId="26" xfId="11" applyFont="1" applyFill="1" applyBorder="1" applyAlignment="1">
      <alignment horizontal="center" vertical="top" wrapText="1"/>
    </xf>
    <xf numFmtId="189" fontId="40" fillId="4" borderId="26" xfId="14" applyNumberFormat="1" applyFont="1" applyFill="1" applyBorder="1" applyAlignment="1"/>
    <xf numFmtId="188" fontId="40" fillId="4" borderId="27" xfId="14" applyNumberFormat="1" applyFont="1" applyFill="1" applyBorder="1" applyAlignment="1"/>
    <xf numFmtId="0" fontId="8" fillId="0" borderId="25" xfId="11" applyFont="1" applyBorder="1" applyAlignment="1">
      <alignment vertical="top" wrapText="1"/>
    </xf>
    <xf numFmtId="188" fontId="8" fillId="0" borderId="26" xfId="14" applyNumberFormat="1" applyFont="1" applyBorder="1" applyAlignment="1"/>
    <xf numFmtId="189" fontId="8" fillId="0" borderId="26" xfId="14" applyNumberFormat="1" applyFont="1" applyBorder="1" applyAlignment="1"/>
    <xf numFmtId="188" fontId="4" fillId="0" borderId="26" xfId="14" applyNumberFormat="1" applyFont="1" applyBorder="1" applyAlignment="1"/>
    <xf numFmtId="0" fontId="4" fillId="0" borderId="26" xfId="11" applyFont="1" applyBorder="1" applyAlignment="1">
      <alignment horizontal="center" vertical="top"/>
    </xf>
    <xf numFmtId="0" fontId="40" fillId="0" borderId="26" xfId="11" applyFont="1" applyBorder="1" applyAlignment="1">
      <alignment wrapText="1"/>
    </xf>
    <xf numFmtId="189" fontId="4" fillId="0" borderId="26" xfId="14" applyNumberFormat="1" applyFont="1" applyBorder="1" applyAlignment="1"/>
    <xf numFmtId="189" fontId="4" fillId="0" borderId="26" xfId="14" applyNumberFormat="1" applyFont="1" applyBorder="1" applyAlignment="1">
      <alignment wrapText="1"/>
    </xf>
    <xf numFmtId="0" fontId="40" fillId="4" borderId="25" xfId="11" applyFont="1" applyFill="1" applyBorder="1" applyAlignment="1">
      <alignment vertical="top" wrapText="1"/>
    </xf>
    <xf numFmtId="0" fontId="4" fillId="4" borderId="26" xfId="11" applyFont="1" applyFill="1" applyBorder="1" applyAlignment="1">
      <alignment horizontal="center" vertical="top"/>
    </xf>
    <xf numFmtId="0" fontId="30" fillId="3" borderId="25" xfId="11" applyFont="1" applyFill="1" applyBorder="1"/>
    <xf numFmtId="189" fontId="34" fillId="3" borderId="26" xfId="14" applyNumberFormat="1" applyFont="1" applyFill="1" applyBorder="1" applyAlignment="1"/>
    <xf numFmtId="188" fontId="34" fillId="3" borderId="26" xfId="14" applyNumberFormat="1" applyFont="1" applyFill="1" applyBorder="1" applyAlignment="1"/>
    <xf numFmtId="0" fontId="34" fillId="3" borderId="0" xfId="4" applyFont="1" applyFill="1"/>
    <xf numFmtId="0" fontId="34" fillId="3" borderId="52" xfId="4" applyFont="1" applyFill="1" applyBorder="1"/>
    <xf numFmtId="0" fontId="34" fillId="3" borderId="54" xfId="4" applyFont="1" applyFill="1" applyBorder="1"/>
    <xf numFmtId="0" fontId="5" fillId="3" borderId="25" xfId="11" applyFont="1" applyFill="1" applyBorder="1" applyAlignment="1">
      <alignment vertical="top"/>
    </xf>
    <xf numFmtId="0" fontId="12" fillId="3" borderId="26" xfId="11" applyFont="1" applyFill="1" applyBorder="1" applyAlignment="1">
      <alignment horizontal="center" vertical="top"/>
    </xf>
    <xf numFmtId="189" fontId="12" fillId="3" borderId="26" xfId="14" applyNumberFormat="1" applyFont="1" applyFill="1" applyBorder="1" applyAlignment="1"/>
    <xf numFmtId="188" fontId="12" fillId="3" borderId="26" xfId="14" applyNumberFormat="1" applyFont="1" applyFill="1" applyBorder="1" applyAlignment="1"/>
    <xf numFmtId="0" fontId="12" fillId="3" borderId="0" xfId="4" applyFont="1" applyFill="1" applyAlignment="1">
      <alignment vertical="top"/>
    </xf>
    <xf numFmtId="0" fontId="12" fillId="3" borderId="52" xfId="4" applyFont="1" applyFill="1" applyBorder="1" applyAlignment="1">
      <alignment vertical="top"/>
    </xf>
    <xf numFmtId="0" fontId="12" fillId="3" borderId="54" xfId="4" applyFont="1" applyFill="1" applyBorder="1" applyAlignment="1">
      <alignment vertical="top"/>
    </xf>
    <xf numFmtId="0" fontId="12" fillId="3" borderId="26" xfId="11" applyFont="1" applyFill="1" applyBorder="1" applyAlignment="1">
      <alignment wrapText="1"/>
    </xf>
    <xf numFmtId="0" fontId="5" fillId="3" borderId="25" xfId="11" quotePrefix="1" applyFont="1" applyFill="1" applyBorder="1" applyAlignment="1">
      <alignment vertical="top" wrapText="1"/>
    </xf>
    <xf numFmtId="0" fontId="5" fillId="3" borderId="25" xfId="11" applyFont="1" applyFill="1" applyBorder="1" applyAlignment="1">
      <alignment vertical="top" wrapText="1"/>
    </xf>
    <xf numFmtId="188" fontId="12" fillId="3" borderId="26" xfId="14" applyNumberFormat="1" applyFont="1" applyFill="1" applyBorder="1" applyAlignment="1">
      <alignment wrapText="1"/>
    </xf>
    <xf numFmtId="189" fontId="5" fillId="3" borderId="26" xfId="14" applyNumberFormat="1" applyFont="1" applyFill="1" applyBorder="1" applyAlignment="1"/>
    <xf numFmtId="188" fontId="5" fillId="3" borderId="26" xfId="14" applyNumberFormat="1" applyFont="1" applyFill="1" applyBorder="1" applyAlignment="1"/>
    <xf numFmtId="0" fontId="40" fillId="3" borderId="25" xfId="11" applyFont="1" applyFill="1" applyBorder="1" applyAlignment="1">
      <alignment vertical="top" wrapText="1"/>
    </xf>
    <xf numFmtId="0" fontId="12" fillId="3" borderId="26" xfId="11" quotePrefix="1" applyFont="1" applyFill="1" applyBorder="1" applyAlignment="1">
      <alignment wrapText="1"/>
    </xf>
    <xf numFmtId="0" fontId="12" fillId="3" borderId="26" xfId="4" applyFont="1" applyFill="1" applyBorder="1" applyAlignment="1">
      <alignment wrapText="1"/>
    </xf>
    <xf numFmtId="0" fontId="4" fillId="3" borderId="26" xfId="11" applyFont="1" applyFill="1" applyBorder="1" applyAlignment="1">
      <alignment horizontal="center" vertical="top"/>
    </xf>
    <xf numFmtId="189" fontId="12" fillId="3" borderId="26" xfId="14" applyNumberFormat="1" applyFont="1" applyFill="1" applyBorder="1" applyAlignment="1">
      <alignment wrapText="1"/>
    </xf>
    <xf numFmtId="0" fontId="4" fillId="0" borderId="0" xfId="4" applyFont="1" applyAlignment="1">
      <alignment vertical="top"/>
    </xf>
    <xf numFmtId="0" fontId="4" fillId="0" borderId="52" xfId="4" applyFont="1" applyBorder="1" applyAlignment="1">
      <alignment vertical="top"/>
    </xf>
    <xf numFmtId="0" fontId="4" fillId="0" borderId="54" xfId="4" applyFont="1" applyBorder="1" applyAlignment="1">
      <alignment vertical="top"/>
    </xf>
    <xf numFmtId="0" fontId="36" fillId="3" borderId="25" xfId="16" applyFont="1" applyFill="1" applyBorder="1"/>
    <xf numFmtId="189" fontId="40" fillId="3" borderId="26" xfId="14" applyNumberFormat="1" applyFont="1" applyFill="1" applyBorder="1" applyAlignment="1"/>
    <xf numFmtId="189" fontId="23" fillId="3" borderId="26" xfId="14" applyNumberFormat="1" applyFont="1" applyFill="1" applyBorder="1" applyAlignment="1"/>
    <xf numFmtId="188" fontId="23" fillId="3" borderId="26" xfId="14" applyNumberFormat="1" applyFont="1" applyFill="1" applyBorder="1" applyAlignment="1"/>
    <xf numFmtId="0" fontId="5" fillId="3" borderId="25" xfId="11" applyFont="1" applyFill="1" applyBorder="1"/>
    <xf numFmtId="0" fontId="5" fillId="3" borderId="25" xfId="11" applyFont="1" applyFill="1" applyBorder="1" applyAlignment="1">
      <alignment horizontal="left" vertical="top"/>
    </xf>
    <xf numFmtId="0" fontId="4" fillId="0" borderId="0" xfId="4" applyFont="1" applyAlignment="1">
      <alignment horizontal="center" vertical="top"/>
    </xf>
    <xf numFmtId="189" fontId="4" fillId="0" borderId="0" xfId="14" applyNumberFormat="1" applyFont="1" applyAlignment="1">
      <alignment horizontal="right"/>
    </xf>
    <xf numFmtId="0" fontId="34" fillId="3" borderId="26" xfId="11" applyFont="1" applyFill="1" applyBorder="1" applyAlignment="1">
      <alignment horizontal="center" vertical="top"/>
    </xf>
    <xf numFmtId="0" fontId="23" fillId="3" borderId="26" xfId="11" applyFont="1" applyFill="1" applyBorder="1" applyAlignment="1">
      <alignment wrapText="1"/>
    </xf>
    <xf numFmtId="0" fontId="30" fillId="3" borderId="26" xfId="11" applyFont="1" applyFill="1" applyBorder="1" applyAlignment="1">
      <alignment wrapText="1"/>
    </xf>
    <xf numFmtId="189" fontId="5" fillId="3" borderId="42" xfId="14" applyNumberFormat="1" applyFont="1" applyFill="1" applyBorder="1" applyAlignment="1">
      <alignment horizontal="right"/>
    </xf>
    <xf numFmtId="0" fontId="11" fillId="3" borderId="26" xfId="11" applyFont="1" applyFill="1" applyBorder="1" applyAlignment="1">
      <alignment wrapText="1"/>
    </xf>
    <xf numFmtId="0" fontId="4" fillId="0" borderId="0" xfId="11" applyFont="1" applyAlignment="1">
      <alignment wrapText="1"/>
    </xf>
    <xf numFmtId="0" fontId="8" fillId="3" borderId="26" xfId="11" applyFont="1" applyFill="1" applyBorder="1" applyAlignment="1">
      <alignment wrapText="1"/>
    </xf>
    <xf numFmtId="0" fontId="8" fillId="0" borderId="26" xfId="11" applyFont="1" applyBorder="1" applyAlignment="1">
      <alignment wrapText="1"/>
    </xf>
    <xf numFmtId="0" fontId="4" fillId="0" borderId="26" xfId="11" quotePrefix="1" applyFont="1" applyBorder="1" applyAlignment="1">
      <alignment wrapText="1"/>
    </xf>
    <xf numFmtId="0" fontId="5" fillId="3" borderId="26" xfId="11" applyFont="1" applyFill="1" applyBorder="1" applyAlignment="1">
      <alignment wrapText="1"/>
    </xf>
    <xf numFmtId="0" fontId="4" fillId="0" borderId="0" xfId="4" applyFont="1" applyAlignment="1">
      <alignment wrapText="1"/>
    </xf>
    <xf numFmtId="189" fontId="46" fillId="3" borderId="26" xfId="14" applyNumberFormat="1" applyFont="1" applyFill="1" applyBorder="1" applyAlignment="1"/>
    <xf numFmtId="189" fontId="46" fillId="3" borderId="26" xfId="14" applyNumberFormat="1" applyFont="1" applyFill="1" applyBorder="1" applyAlignment="1">
      <alignment wrapText="1"/>
    </xf>
    <xf numFmtId="0" fontId="42" fillId="3" borderId="25" xfId="16" applyFont="1" applyFill="1" applyBorder="1"/>
    <xf numFmtId="0" fontId="4" fillId="3" borderId="0" xfId="4" applyFont="1" applyFill="1" applyAlignment="1">
      <alignment vertical="top"/>
    </xf>
    <xf numFmtId="189" fontId="5" fillId="3" borderId="42" xfId="14" applyNumberFormat="1" applyFont="1" applyFill="1" applyBorder="1" applyAlignment="1"/>
    <xf numFmtId="188" fontId="5" fillId="3" borderId="42" xfId="14" applyNumberFormat="1" applyFont="1" applyFill="1" applyBorder="1" applyAlignment="1"/>
    <xf numFmtId="189" fontId="47" fillId="3" borderId="26" xfId="14" applyNumberFormat="1" applyFont="1" applyFill="1" applyBorder="1" applyAlignment="1"/>
    <xf numFmtId="188" fontId="47" fillId="3" borderId="26" xfId="14" applyNumberFormat="1" applyFont="1" applyFill="1" applyBorder="1" applyAlignment="1"/>
    <xf numFmtId="43" fontId="12" fillId="3" borderId="0" xfId="4" applyNumberFormat="1" applyFont="1" applyFill="1" applyAlignment="1">
      <alignment vertical="top"/>
    </xf>
    <xf numFmtId="0" fontId="23" fillId="3" borderId="26" xfId="11" applyFont="1" applyFill="1" applyBorder="1" applyAlignment="1">
      <alignment horizontal="left" wrapText="1"/>
    </xf>
    <xf numFmtId="189" fontId="5" fillId="3" borderId="26" xfId="14" applyNumberFormat="1" applyFont="1" applyFill="1" applyBorder="1" applyAlignment="1">
      <alignment horizontal="right"/>
    </xf>
    <xf numFmtId="0" fontId="5" fillId="3" borderId="46" xfId="11" applyFont="1" applyFill="1" applyBorder="1" applyAlignment="1">
      <alignment vertical="top"/>
    </xf>
    <xf numFmtId="189" fontId="12" fillId="3" borderId="24" xfId="14" applyNumberFormat="1" applyFont="1" applyFill="1" applyBorder="1" applyAlignment="1"/>
    <xf numFmtId="0" fontId="12" fillId="3" borderId="26" xfId="4" applyFont="1" applyFill="1" applyBorder="1"/>
    <xf numFmtId="0" fontId="5" fillId="3" borderId="25" xfId="11" applyFont="1" applyFill="1" applyBorder="1" applyAlignment="1">
      <alignment wrapText="1"/>
    </xf>
    <xf numFmtId="192" fontId="5" fillId="3" borderId="26" xfId="14" applyNumberFormat="1" applyFont="1" applyFill="1" applyBorder="1" applyAlignment="1"/>
    <xf numFmtId="43" fontId="12" fillId="3" borderId="26" xfId="18" applyFont="1" applyFill="1" applyBorder="1" applyAlignment="1"/>
    <xf numFmtId="0" fontId="11" fillId="3" borderId="26" xfId="4" applyFont="1" applyFill="1" applyBorder="1" applyAlignment="1">
      <alignment wrapText="1"/>
    </xf>
    <xf numFmtId="0" fontId="11" fillId="3" borderId="26" xfId="17" applyFont="1" applyFill="1" applyBorder="1"/>
    <xf numFmtId="192" fontId="40" fillId="3" borderId="26" xfId="18" applyNumberFormat="1" applyFont="1" applyFill="1" applyBorder="1" applyAlignment="1"/>
    <xf numFmtId="37" fontId="40" fillId="3" borderId="26" xfId="18" applyNumberFormat="1" applyFont="1" applyFill="1" applyBorder="1" applyAlignment="1"/>
    <xf numFmtId="189" fontId="4" fillId="3" borderId="0" xfId="14" applyNumberFormat="1" applyFont="1" applyFill="1" applyBorder="1" applyAlignment="1"/>
    <xf numFmtId="189" fontId="5" fillId="4" borderId="26" xfId="14" applyNumberFormat="1" applyFont="1" applyFill="1" applyBorder="1" applyAlignment="1"/>
    <xf numFmtId="188" fontId="12" fillId="4" borderId="27" xfId="14" applyNumberFormat="1" applyFont="1" applyFill="1" applyBorder="1" applyAlignment="1"/>
    <xf numFmtId="0" fontId="42" fillId="4" borderId="25" xfId="16" applyFont="1" applyFill="1" applyBorder="1"/>
    <xf numFmtId="0" fontId="5" fillId="4" borderId="25" xfId="11" applyFont="1" applyFill="1" applyBorder="1" applyAlignment="1">
      <alignment vertical="top" wrapText="1"/>
    </xf>
    <xf numFmtId="188" fontId="12" fillId="4" borderId="26" xfId="14" applyNumberFormat="1" applyFont="1" applyFill="1" applyBorder="1" applyAlignment="1">
      <alignment wrapText="1"/>
    </xf>
    <xf numFmtId="0" fontId="5" fillId="4" borderId="25" xfId="11" quotePrefix="1" applyFont="1" applyFill="1" applyBorder="1" applyAlignment="1">
      <alignment vertical="top" wrapText="1"/>
    </xf>
    <xf numFmtId="0" fontId="4" fillId="3" borderId="25" xfId="4" applyFont="1" applyFill="1" applyBorder="1" applyAlignment="1">
      <alignment horizontal="center" vertical="top" wrapText="1"/>
    </xf>
    <xf numFmtId="187" fontId="5" fillId="4" borderId="26" xfId="14" applyFont="1" applyFill="1" applyBorder="1" applyAlignment="1"/>
    <xf numFmtId="0" fontId="5" fillId="4" borderId="25" xfId="11" applyFont="1" applyFill="1" applyBorder="1" applyAlignment="1">
      <alignment horizontal="left" vertical="top"/>
    </xf>
    <xf numFmtId="0" fontId="8" fillId="3" borderId="41" xfId="11" applyFont="1" applyFill="1" applyBorder="1" applyAlignment="1">
      <alignment vertical="top" wrapText="1"/>
    </xf>
    <xf numFmtId="43" fontId="12" fillId="3" borderId="26" xfId="1" applyFont="1" applyFill="1" applyBorder="1"/>
    <xf numFmtId="0" fontId="30" fillId="3" borderId="0" xfId="11" applyFont="1" applyFill="1"/>
    <xf numFmtId="189" fontId="8" fillId="3" borderId="26" xfId="14" applyNumberFormat="1" applyFont="1" applyFill="1" applyBorder="1" applyAlignment="1">
      <alignment horizontal="center"/>
    </xf>
    <xf numFmtId="189" fontId="2" fillId="3" borderId="26" xfId="14" applyNumberFormat="1" applyFont="1" applyFill="1" applyBorder="1" applyAlignment="1"/>
    <xf numFmtId="189" fontId="4" fillId="3" borderId="0" xfId="14" applyNumberFormat="1" applyFont="1" applyFill="1" applyAlignment="1"/>
    <xf numFmtId="188" fontId="4" fillId="3" borderId="0" xfId="14" applyNumberFormat="1" applyFont="1" applyFill="1" applyAlignment="1">
      <alignment horizontal="right"/>
    </xf>
    <xf numFmtId="0" fontId="30" fillId="0" borderId="0" xfId="2" applyFont="1" applyAlignment="1">
      <alignment vertical="center"/>
    </xf>
    <xf numFmtId="0" fontId="49" fillId="0" borderId="0" xfId="2" applyFont="1" applyAlignment="1">
      <alignment horizontal="center"/>
    </xf>
    <xf numFmtId="188" fontId="49" fillId="0" borderId="0" xfId="3" applyNumberFormat="1" applyFont="1"/>
    <xf numFmtId="1" fontId="49" fillId="0" borderId="0" xfId="3" applyNumberFormat="1" applyFont="1"/>
    <xf numFmtId="0" fontId="49" fillId="0" borderId="0" xfId="2" applyFont="1"/>
    <xf numFmtId="0" fontId="8" fillId="6" borderId="63" xfId="2" applyFont="1" applyFill="1" applyBorder="1"/>
    <xf numFmtId="0" fontId="8" fillId="6" borderId="64" xfId="2" applyFont="1" applyFill="1" applyBorder="1"/>
    <xf numFmtId="0" fontId="7" fillId="6" borderId="63" xfId="2" applyFont="1" applyFill="1" applyBorder="1" applyAlignment="1">
      <alignment horizontal="center"/>
    </xf>
    <xf numFmtId="188" fontId="7" fillId="6" borderId="65" xfId="3" applyNumberFormat="1" applyFont="1" applyFill="1" applyBorder="1"/>
    <xf numFmtId="1" fontId="7" fillId="6" borderId="64" xfId="3" applyNumberFormat="1" applyFont="1" applyFill="1" applyBorder="1"/>
    <xf numFmtId="0" fontId="7" fillId="6" borderId="63" xfId="2" applyFont="1" applyFill="1" applyBorder="1"/>
    <xf numFmtId="188" fontId="7" fillId="6" borderId="63" xfId="3" applyNumberFormat="1" applyFont="1" applyFill="1" applyBorder="1" applyAlignment="1">
      <alignment horizontal="right"/>
    </xf>
    <xf numFmtId="192" fontId="7" fillId="6" borderId="63" xfId="12" applyNumberFormat="1" applyFont="1" applyFill="1" applyBorder="1"/>
    <xf numFmtId="0" fontId="2" fillId="3" borderId="0" xfId="2" applyFill="1"/>
    <xf numFmtId="188" fontId="18" fillId="0" borderId="0" xfId="3" applyNumberFormat="1" applyFont="1" applyBorder="1"/>
    <xf numFmtId="1" fontId="18" fillId="0" borderId="0" xfId="3" applyNumberFormat="1" applyFont="1" applyBorder="1"/>
    <xf numFmtId="188" fontId="18" fillId="0" borderId="0" xfId="3" applyNumberFormat="1" applyFont="1" applyBorder="1" applyAlignment="1">
      <alignment horizontal="right"/>
    </xf>
    <xf numFmtId="192" fontId="18" fillId="0" borderId="0" xfId="12" applyNumberFormat="1" applyFont="1" applyBorder="1"/>
    <xf numFmtId="188" fontId="20" fillId="0" borderId="0" xfId="3" applyNumberFormat="1" applyFont="1" applyAlignment="1">
      <alignment horizontal="right"/>
    </xf>
    <xf numFmtId="192" fontId="20" fillId="0" borderId="0" xfId="12" applyNumberFormat="1" applyFont="1"/>
    <xf numFmtId="188" fontId="20" fillId="0" borderId="0" xfId="3" applyNumberFormat="1" applyFont="1"/>
    <xf numFmtId="189" fontId="18" fillId="0" borderId="0" xfId="3" applyNumberFormat="1" applyFont="1"/>
    <xf numFmtId="189" fontId="18" fillId="0" borderId="0" xfId="3" applyNumberFormat="1" applyFont="1" applyBorder="1" applyAlignment="1">
      <alignment horizontal="center"/>
    </xf>
    <xf numFmtId="189" fontId="18" fillId="0" borderId="0" xfId="3" applyNumberFormat="1" applyFont="1" applyBorder="1"/>
    <xf numFmtId="1" fontId="20" fillId="0" borderId="0" xfId="3" applyNumberFormat="1" applyFont="1"/>
    <xf numFmtId="188" fontId="7" fillId="0" borderId="0" xfId="3" applyNumberFormat="1" applyFont="1" applyBorder="1"/>
    <xf numFmtId="1" fontId="7" fillId="0" borderId="0" xfId="3" applyNumberFormat="1" applyFont="1" applyBorder="1"/>
    <xf numFmtId="189" fontId="37" fillId="3" borderId="53" xfId="14" applyNumberFormat="1" applyFont="1" applyFill="1" applyBorder="1" applyAlignment="1">
      <alignment horizontal="right"/>
    </xf>
    <xf numFmtId="0" fontId="41" fillId="4" borderId="17" xfId="11" applyFont="1" applyFill="1" applyBorder="1" applyAlignment="1">
      <alignment wrapText="1"/>
    </xf>
    <xf numFmtId="43" fontId="9" fillId="0" borderId="0" xfId="4" applyNumberFormat="1" applyAlignment="1">
      <alignment horizontal="right"/>
    </xf>
    <xf numFmtId="193" fontId="55" fillId="0" borderId="0" xfId="6" applyNumberFormat="1" applyFont="1"/>
    <xf numFmtId="43" fontId="27" fillId="0" borderId="0" xfId="6" applyFont="1"/>
    <xf numFmtId="0" fontId="43" fillId="0" borderId="0" xfId="4" applyFont="1" applyAlignment="1">
      <alignment horizontal="center" vertical="top"/>
    </xf>
    <xf numFmtId="0" fontId="43" fillId="0" borderId="0" xfId="4" applyFont="1" applyAlignment="1">
      <alignment vertical="top"/>
    </xf>
    <xf numFmtId="0" fontId="31" fillId="2" borderId="0" xfId="4" applyFont="1" applyFill="1" applyAlignment="1">
      <alignment vertical="top"/>
    </xf>
    <xf numFmtId="0" fontId="56" fillId="0" borderId="0" xfId="4" applyFont="1" applyAlignment="1">
      <alignment horizontal="center" vertical="top"/>
    </xf>
    <xf numFmtId="0" fontId="16" fillId="2" borderId="26" xfId="4" applyFont="1" applyFill="1" applyBorder="1" applyAlignment="1">
      <alignment horizontal="center" vertical="center"/>
    </xf>
    <xf numFmtId="0" fontId="3" fillId="2" borderId="26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/>
    </xf>
    <xf numFmtId="0" fontId="3" fillId="2" borderId="26" xfId="4" applyFont="1" applyFill="1" applyBorder="1" applyAlignment="1">
      <alignment horizontal="center" vertical="top" wrapText="1"/>
    </xf>
    <xf numFmtId="0" fontId="56" fillId="0" borderId="26" xfId="4" applyFont="1" applyBorder="1" applyAlignment="1">
      <alignment horizontal="center" vertical="top" wrapText="1"/>
    </xf>
    <xf numFmtId="43" fontId="3" fillId="2" borderId="26" xfId="10" applyFont="1" applyFill="1" applyBorder="1" applyAlignment="1">
      <alignment horizontal="center" vertical="top"/>
    </xf>
    <xf numFmtId="0" fontId="32" fillId="2" borderId="0" xfId="4" applyFont="1" applyFill="1" applyAlignment="1">
      <alignment vertical="top"/>
    </xf>
    <xf numFmtId="0" fontId="16" fillId="3" borderId="26" xfId="4" applyFont="1" applyFill="1" applyBorder="1" applyAlignment="1">
      <alignment horizontal="center" vertical="center"/>
    </xf>
    <xf numFmtId="0" fontId="16" fillId="3" borderId="26" xfId="4" applyFont="1" applyFill="1" applyBorder="1" applyAlignment="1">
      <alignment horizontal="center" vertical="top"/>
    </xf>
    <xf numFmtId="0" fontId="32" fillId="0" borderId="0" xfId="4" applyFont="1" applyAlignment="1">
      <alignment vertical="top"/>
    </xf>
    <xf numFmtId="0" fontId="15" fillId="2" borderId="17" xfId="4" applyFont="1" applyFill="1" applyBorder="1" applyAlignment="1">
      <alignment horizontal="center" vertical="center"/>
    </xf>
    <xf numFmtId="197" fontId="31" fillId="2" borderId="0" xfId="4" applyNumberFormat="1" applyFont="1" applyFill="1" applyAlignment="1">
      <alignment horizontal="center" vertical="center"/>
    </xf>
    <xf numFmtId="0" fontId="31" fillId="2" borderId="0" xfId="4" applyFont="1" applyFill="1" applyAlignment="1">
      <alignment horizontal="center" vertical="center"/>
    </xf>
    <xf numFmtId="197" fontId="31" fillId="2" borderId="0" xfId="4" applyNumberFormat="1" applyFont="1" applyFill="1" applyAlignment="1">
      <alignment horizontal="center" vertical="center" wrapText="1"/>
    </xf>
    <xf numFmtId="43" fontId="31" fillId="2" borderId="0" xfId="10" applyFont="1" applyFill="1" applyAlignment="1">
      <alignment vertical="top"/>
    </xf>
    <xf numFmtId="0" fontId="31" fillId="2" borderId="0" xfId="4" applyFont="1" applyFill="1" applyAlignment="1">
      <alignment vertical="top" wrapText="1"/>
    </xf>
    <xf numFmtId="0" fontId="58" fillId="0" borderId="0" xfId="11" applyFont="1"/>
    <xf numFmtId="0" fontId="25" fillId="0" borderId="0" xfId="11" applyFont="1" applyAlignment="1">
      <alignment horizontal="center"/>
    </xf>
    <xf numFmtId="193" fontId="25" fillId="0" borderId="0" xfId="12" applyNumberFormat="1" applyFont="1" applyAlignment="1">
      <alignment horizontal="right"/>
    </xf>
    <xf numFmtId="193" fontId="25" fillId="0" borderId="0" xfId="12" applyNumberFormat="1" applyFont="1"/>
    <xf numFmtId="194" fontId="25" fillId="0" borderId="0" xfId="12" applyNumberFormat="1" applyFont="1" applyAlignment="1">
      <alignment horizontal="right" vertical="top"/>
    </xf>
    <xf numFmtId="194" fontId="25" fillId="0" borderId="0" xfId="12" applyNumberFormat="1" applyFont="1" applyAlignment="1">
      <alignment horizontal="right"/>
    </xf>
    <xf numFmtId="192" fontId="25" fillId="0" borderId="0" xfId="12" applyNumberFormat="1" applyFont="1"/>
    <xf numFmtId="192" fontId="25" fillId="0" borderId="0" xfId="12" applyNumberFormat="1" applyFont="1" applyAlignment="1"/>
    <xf numFmtId="0" fontId="26" fillId="0" borderId="0" xfId="11" applyFont="1"/>
    <xf numFmtId="0" fontId="24" fillId="0" borderId="0" xfId="21" applyFont="1"/>
    <xf numFmtId="0" fontId="59" fillId="0" borderId="0" xfId="11" applyFont="1"/>
    <xf numFmtId="0" fontId="24" fillId="0" borderId="69" xfId="21" applyFont="1" applyBorder="1"/>
    <xf numFmtId="0" fontId="26" fillId="0" borderId="69" xfId="11" applyFont="1" applyBorder="1"/>
    <xf numFmtId="0" fontId="59" fillId="0" borderId="69" xfId="11" applyFont="1" applyBorder="1"/>
    <xf numFmtId="0" fontId="24" fillId="0" borderId="39" xfId="21" applyFont="1" applyBorder="1"/>
    <xf numFmtId="0" fontId="59" fillId="0" borderId="39" xfId="11" applyFont="1" applyBorder="1"/>
    <xf numFmtId="0" fontId="25" fillId="0" borderId="0" xfId="11" applyFont="1"/>
    <xf numFmtId="0" fontId="60" fillId="0" borderId="0" xfId="11" applyFont="1"/>
    <xf numFmtId="0" fontId="26" fillId="0" borderId="0" xfId="11" applyFont="1" applyAlignment="1">
      <alignment horizontal="center"/>
    </xf>
    <xf numFmtId="193" fontId="26" fillId="0" borderId="0" xfId="12" applyNumberFormat="1" applyFont="1" applyAlignment="1">
      <alignment horizontal="right"/>
    </xf>
    <xf numFmtId="194" fontId="26" fillId="0" borderId="0" xfId="12" applyNumberFormat="1" applyFont="1" applyFill="1" applyAlignment="1">
      <alignment horizontal="right" vertical="top"/>
    </xf>
    <xf numFmtId="194" fontId="26" fillId="0" borderId="0" xfId="12" applyNumberFormat="1" applyFont="1" applyFill="1" applyAlignment="1">
      <alignment horizontal="right"/>
    </xf>
    <xf numFmtId="193" fontId="26" fillId="0" borderId="0" xfId="11" applyNumberFormat="1" applyFont="1"/>
    <xf numFmtId="192" fontId="26" fillId="0" borderId="0" xfId="12" applyNumberFormat="1" applyFont="1"/>
    <xf numFmtId="1" fontId="26" fillId="0" borderId="0" xfId="12" applyNumberFormat="1" applyFont="1" applyAlignment="1">
      <alignment horizontal="center"/>
    </xf>
    <xf numFmtId="194" fontId="26" fillId="0" borderId="0" xfId="11" applyNumberFormat="1" applyFont="1"/>
    <xf numFmtId="193" fontId="24" fillId="0" borderId="0" xfId="21" applyNumberFormat="1" applyFont="1" applyAlignment="1">
      <alignment horizontal="right"/>
    </xf>
    <xf numFmtId="193" fontId="24" fillId="0" borderId="0" xfId="21" applyNumberFormat="1" applyFont="1"/>
    <xf numFmtId="194" fontId="24" fillId="0" borderId="0" xfId="21" applyNumberFormat="1" applyFont="1" applyAlignment="1">
      <alignment horizontal="right" vertical="top"/>
    </xf>
    <xf numFmtId="194" fontId="24" fillId="0" borderId="0" xfId="21" applyNumberFormat="1" applyFont="1" applyAlignment="1">
      <alignment horizontal="right"/>
    </xf>
    <xf numFmtId="1" fontId="24" fillId="0" borderId="0" xfId="21" applyNumberFormat="1" applyFont="1"/>
    <xf numFmtId="43" fontId="24" fillId="0" borderId="0" xfId="22" applyFont="1"/>
    <xf numFmtId="43" fontId="24" fillId="0" borderId="0" xfId="21" applyNumberFormat="1" applyFont="1"/>
    <xf numFmtId="194" fontId="24" fillId="0" borderId="0" xfId="21" applyNumberFormat="1" applyFont="1"/>
    <xf numFmtId="193" fontId="25" fillId="0" borderId="0" xfId="11" applyNumberFormat="1" applyFont="1"/>
    <xf numFmtId="1" fontId="25" fillId="0" borderId="0" xfId="12" applyNumberFormat="1" applyFont="1" applyAlignment="1">
      <alignment horizontal="center"/>
    </xf>
    <xf numFmtId="194" fontId="25" fillId="0" borderId="0" xfId="11" applyNumberFormat="1" applyFont="1"/>
    <xf numFmtId="192" fontId="24" fillId="0" borderId="0" xfId="21" applyNumberFormat="1" applyFont="1"/>
    <xf numFmtId="43" fontId="25" fillId="0" borderId="0" xfId="12" applyFont="1" applyAlignment="1">
      <alignment horizontal="right"/>
    </xf>
    <xf numFmtId="43" fontId="26" fillId="0" borderId="0" xfId="12" applyFont="1" applyAlignment="1">
      <alignment horizontal="right"/>
    </xf>
    <xf numFmtId="43" fontId="24" fillId="0" borderId="0" xfId="21" applyNumberFormat="1" applyFont="1" applyAlignment="1">
      <alignment horizontal="right"/>
    </xf>
    <xf numFmtId="43" fontId="25" fillId="0" borderId="0" xfId="1" applyFont="1" applyAlignment="1">
      <alignment horizontal="right"/>
    </xf>
    <xf numFmtId="43" fontId="26" fillId="0" borderId="0" xfId="1" applyFont="1" applyAlignment="1">
      <alignment horizontal="right"/>
    </xf>
    <xf numFmtId="43" fontId="24" fillId="0" borderId="0" xfId="1" applyFont="1" applyAlignment="1">
      <alignment horizontal="right"/>
    </xf>
    <xf numFmtId="43" fontId="24" fillId="0" borderId="0" xfId="1" applyFont="1"/>
    <xf numFmtId="0" fontId="30" fillId="0" borderId="0" xfId="11" applyFont="1"/>
    <xf numFmtId="189" fontId="8" fillId="0" borderId="0" xfId="3" applyNumberFormat="1" applyFont="1" applyBorder="1"/>
    <xf numFmtId="0" fontId="8" fillId="0" borderId="0" xfId="2" applyFont="1"/>
    <xf numFmtId="0" fontId="18" fillId="0" borderId="0" xfId="2" applyFont="1" applyAlignment="1">
      <alignment horizontal="center"/>
    </xf>
    <xf numFmtId="188" fontId="20" fillId="0" borderId="0" xfId="3" applyNumberFormat="1" applyFont="1" applyBorder="1"/>
    <xf numFmtId="1" fontId="20" fillId="0" borderId="0" xfId="3" applyNumberFormat="1" applyFont="1" applyBorder="1"/>
    <xf numFmtId="192" fontId="20" fillId="0" borderId="0" xfId="12" applyNumberFormat="1" applyFont="1" applyBorder="1"/>
    <xf numFmtId="193" fontId="20" fillId="0" borderId="0" xfId="12" applyNumberFormat="1" applyFont="1" applyBorder="1"/>
    <xf numFmtId="192" fontId="18" fillId="0" borderId="0" xfId="2" applyNumberFormat="1" applyFont="1" applyAlignment="1">
      <alignment horizontal="center"/>
    </xf>
    <xf numFmtId="192" fontId="49" fillId="3" borderId="0" xfId="12" applyNumberFormat="1" applyFont="1" applyFill="1"/>
    <xf numFmtId="188" fontId="49" fillId="3" borderId="0" xfId="3" applyNumberFormat="1" applyFont="1" applyFill="1"/>
    <xf numFmtId="192" fontId="49" fillId="3" borderId="0" xfId="1" applyNumberFormat="1" applyFont="1" applyFill="1" applyAlignment="1">
      <alignment horizontal="center"/>
    </xf>
    <xf numFmtId="0" fontId="33" fillId="3" borderId="0" xfId="2" applyFont="1" applyFill="1"/>
    <xf numFmtId="192" fontId="18" fillId="3" borderId="0" xfId="12" applyNumberFormat="1" applyFont="1" applyFill="1" applyBorder="1"/>
    <xf numFmtId="188" fontId="18" fillId="3" borderId="0" xfId="3" applyNumberFormat="1" applyFont="1" applyFill="1" applyBorder="1"/>
    <xf numFmtId="192" fontId="18" fillId="3" borderId="0" xfId="2" applyNumberFormat="1" applyFont="1" applyFill="1" applyAlignment="1">
      <alignment horizontal="center"/>
    </xf>
    <xf numFmtId="192" fontId="20" fillId="3" borderId="0" xfId="12" applyNumberFormat="1" applyFont="1" applyFill="1" applyBorder="1"/>
    <xf numFmtId="188" fontId="20" fillId="3" borderId="0" xfId="3" applyNumberFormat="1" applyFont="1" applyFill="1" applyBorder="1"/>
    <xf numFmtId="193" fontId="20" fillId="3" borderId="0" xfId="12" applyNumberFormat="1" applyFont="1" applyFill="1" applyBorder="1"/>
    <xf numFmtId="189" fontId="18" fillId="3" borderId="0" xfId="3" applyNumberFormat="1" applyFont="1" applyFill="1" applyBorder="1"/>
    <xf numFmtId="192" fontId="18" fillId="3" borderId="0" xfId="3" applyNumberFormat="1" applyFont="1" applyFill="1" applyBorder="1" applyAlignment="1">
      <alignment horizontal="center"/>
    </xf>
    <xf numFmtId="192" fontId="20" fillId="3" borderId="0" xfId="2" applyNumberFormat="1" applyFont="1" applyFill="1" applyAlignment="1">
      <alignment horizontal="center"/>
    </xf>
    <xf numFmtId="192" fontId="20" fillId="3" borderId="0" xfId="12" applyNumberFormat="1" applyFont="1" applyFill="1"/>
    <xf numFmtId="188" fontId="20" fillId="3" borderId="0" xfId="3" applyNumberFormat="1" applyFont="1" applyFill="1"/>
    <xf numFmtId="192" fontId="20" fillId="3" borderId="0" xfId="1" applyNumberFormat="1" applyFont="1" applyFill="1" applyAlignment="1">
      <alignment horizontal="center"/>
    </xf>
    <xf numFmtId="192" fontId="17" fillId="6" borderId="64" xfId="12" applyNumberFormat="1" applyFont="1" applyFill="1" applyBorder="1"/>
    <xf numFmtId="188" fontId="17" fillId="6" borderId="65" xfId="3" applyNumberFormat="1" applyFont="1" applyFill="1" applyBorder="1"/>
    <xf numFmtId="192" fontId="17" fillId="6" borderId="65" xfId="12" applyNumberFormat="1" applyFont="1" applyFill="1" applyBorder="1"/>
    <xf numFmtId="0" fontId="40" fillId="0" borderId="9" xfId="2" applyFont="1" applyBorder="1"/>
    <xf numFmtId="1" fontId="40" fillId="0" borderId="10" xfId="12" applyNumberFormat="1" applyFont="1" applyBorder="1" applyAlignment="1">
      <alignment horizontal="right"/>
    </xf>
    <xf numFmtId="192" fontId="40" fillId="0" borderId="10" xfId="12" applyNumberFormat="1" applyFont="1" applyBorder="1" applyAlignment="1">
      <alignment horizontal="right"/>
    </xf>
    <xf numFmtId="192" fontId="5" fillId="3" borderId="10" xfId="12" applyNumberFormat="1" applyFont="1" applyFill="1" applyBorder="1" applyAlignment="1">
      <alignment horizontal="right"/>
    </xf>
    <xf numFmtId="193" fontId="5" fillId="3" borderId="10" xfId="12" applyNumberFormat="1" applyFont="1" applyFill="1" applyBorder="1" applyAlignment="1">
      <alignment horizontal="right"/>
    </xf>
    <xf numFmtId="188" fontId="5" fillId="3" borderId="10" xfId="3" applyNumberFormat="1" applyFont="1" applyFill="1" applyBorder="1" applyAlignment="1">
      <alignment horizontal="right"/>
    </xf>
    <xf numFmtId="189" fontId="5" fillId="3" borderId="10" xfId="3" applyNumberFormat="1" applyFont="1" applyFill="1" applyBorder="1" applyAlignment="1">
      <alignment horizontal="right"/>
    </xf>
    <xf numFmtId="192" fontId="5" fillId="3" borderId="10" xfId="1" applyNumberFormat="1" applyFont="1" applyFill="1" applyBorder="1" applyAlignment="1">
      <alignment horizontal="right"/>
    </xf>
    <xf numFmtId="192" fontId="5" fillId="3" borderId="10" xfId="12" applyNumberFormat="1" applyFont="1" applyFill="1" applyBorder="1"/>
    <xf numFmtId="43" fontId="5" fillId="3" borderId="10" xfId="12" applyFont="1" applyFill="1" applyBorder="1"/>
    <xf numFmtId="192" fontId="8" fillId="0" borderId="10" xfId="12" applyNumberFormat="1" applyFont="1" applyBorder="1"/>
    <xf numFmtId="192" fontId="8" fillId="0" borderId="10" xfId="2" applyNumberFormat="1" applyFont="1" applyBorder="1" applyAlignment="1">
      <alignment horizontal="center"/>
    </xf>
    <xf numFmtId="193" fontId="5" fillId="3" borderId="10" xfId="12" applyNumberFormat="1" applyFont="1" applyFill="1" applyBorder="1"/>
    <xf numFmtId="0" fontId="8" fillId="6" borderId="9" xfId="2" applyFont="1" applyFill="1" applyBorder="1"/>
    <xf numFmtId="1" fontId="7" fillId="6" borderId="10" xfId="3" applyNumberFormat="1" applyFont="1" applyFill="1" applyBorder="1"/>
    <xf numFmtId="192" fontId="7" fillId="6" borderId="10" xfId="12" applyNumberFormat="1" applyFont="1" applyFill="1" applyBorder="1"/>
    <xf numFmtId="188" fontId="7" fillId="6" borderId="10" xfId="3" applyNumberFormat="1" applyFont="1" applyFill="1" applyBorder="1"/>
    <xf numFmtId="192" fontId="17" fillId="6" borderId="10" xfId="12" applyNumberFormat="1" applyFont="1" applyFill="1" applyBorder="1"/>
    <xf numFmtId="188" fontId="17" fillId="6" borderId="10" xfId="3" applyNumberFormat="1" applyFont="1" applyFill="1" applyBorder="1"/>
    <xf numFmtId="192" fontId="8" fillId="6" borderId="10" xfId="2" applyNumberFormat="1" applyFont="1" applyFill="1" applyBorder="1" applyAlignment="1">
      <alignment horizontal="center"/>
    </xf>
    <xf numFmtId="188" fontId="40" fillId="0" borderId="10" xfId="3" applyNumberFormat="1" applyFont="1" applyBorder="1" applyAlignment="1">
      <alignment horizontal="right"/>
    </xf>
    <xf numFmtId="189" fontId="5" fillId="3" borderId="10" xfId="12" applyNumberFormat="1" applyFont="1" applyFill="1" applyBorder="1" applyAlignment="1">
      <alignment horizontal="right"/>
    </xf>
    <xf numFmtId="192" fontId="5" fillId="3" borderId="10" xfId="2" applyNumberFormat="1" applyFont="1" applyFill="1" applyBorder="1" applyAlignment="1">
      <alignment horizontal="right"/>
    </xf>
    <xf numFmtId="192" fontId="40" fillId="0" borderId="10" xfId="12" applyNumberFormat="1" applyFont="1" applyBorder="1"/>
    <xf numFmtId="192" fontId="7" fillId="6" borderId="10" xfId="12" applyNumberFormat="1" applyFont="1" applyFill="1" applyBorder="1" applyAlignment="1">
      <alignment horizontal="right"/>
    </xf>
    <xf numFmtId="188" fontId="7" fillId="6" borderId="10" xfId="3" applyNumberFormat="1" applyFont="1" applyFill="1" applyBorder="1" applyAlignment="1">
      <alignment horizontal="right"/>
    </xf>
    <xf numFmtId="0" fontId="40" fillId="3" borderId="9" xfId="2" applyFont="1" applyFill="1" applyBorder="1"/>
    <xf numFmtId="1" fontId="7" fillId="3" borderId="10" xfId="3" applyNumberFormat="1" applyFont="1" applyFill="1" applyBorder="1"/>
    <xf numFmtId="192" fontId="7" fillId="3" borderId="10" xfId="12" applyNumberFormat="1" applyFont="1" applyFill="1" applyBorder="1" applyAlignment="1">
      <alignment horizontal="right"/>
    </xf>
    <xf numFmtId="188" fontId="7" fillId="3" borderId="10" xfId="3" applyNumberFormat="1" applyFont="1" applyFill="1" applyBorder="1" applyAlignment="1">
      <alignment horizontal="right"/>
    </xf>
    <xf numFmtId="192" fontId="17" fillId="3" borderId="10" xfId="12" applyNumberFormat="1" applyFont="1" applyFill="1" applyBorder="1"/>
    <xf numFmtId="188" fontId="17" fillId="3" borderId="10" xfId="3" applyNumberFormat="1" applyFont="1" applyFill="1" applyBorder="1"/>
    <xf numFmtId="189" fontId="17" fillId="3" borderId="10" xfId="3" applyNumberFormat="1" applyFont="1" applyFill="1" applyBorder="1"/>
    <xf numFmtId="192" fontId="17" fillId="3" borderId="10" xfId="2" applyNumberFormat="1" applyFont="1" applyFill="1" applyBorder="1" applyAlignment="1">
      <alignment horizontal="center"/>
    </xf>
    <xf numFmtId="192" fontId="7" fillId="3" borderId="10" xfId="12" applyNumberFormat="1" applyFont="1" applyFill="1" applyBorder="1"/>
    <xf numFmtId="192" fontId="8" fillId="3" borderId="10" xfId="2" applyNumberFormat="1" applyFont="1" applyFill="1" applyBorder="1" applyAlignment="1">
      <alignment horizontal="center"/>
    </xf>
    <xf numFmtId="0" fontId="8" fillId="6" borderId="9" xfId="2" applyFont="1" applyFill="1" applyBorder="1" applyAlignment="1">
      <alignment vertical="center"/>
    </xf>
    <xf numFmtId="193" fontId="40" fillId="0" borderId="10" xfId="12" applyNumberFormat="1" applyFont="1" applyBorder="1" applyAlignment="1">
      <alignment horizontal="right"/>
    </xf>
    <xf numFmtId="192" fontId="8" fillId="6" borderId="10" xfId="12" applyNumberFormat="1" applyFont="1" applyFill="1" applyBorder="1"/>
    <xf numFmtId="188" fontId="7" fillId="3" borderId="10" xfId="3" applyNumberFormat="1" applyFont="1" applyFill="1" applyBorder="1"/>
    <xf numFmtId="1" fontId="7" fillId="6" borderId="10" xfId="3" applyNumberFormat="1" applyFont="1" applyFill="1" applyBorder="1" applyAlignment="1">
      <alignment horizontal="right"/>
    </xf>
    <xf numFmtId="192" fontId="17" fillId="6" borderId="10" xfId="12" applyNumberFormat="1" applyFont="1" applyFill="1" applyBorder="1" applyAlignment="1">
      <alignment horizontal="right"/>
    </xf>
    <xf numFmtId="0" fontId="36" fillId="0" borderId="9" xfId="2" applyFont="1" applyBorder="1"/>
    <xf numFmtId="0" fontId="36" fillId="3" borderId="9" xfId="2" applyFont="1" applyFill="1" applyBorder="1"/>
    <xf numFmtId="1" fontId="40" fillId="3" borderId="10" xfId="12" applyNumberFormat="1" applyFont="1" applyFill="1" applyBorder="1" applyAlignment="1">
      <alignment horizontal="right"/>
    </xf>
    <xf numFmtId="0" fontId="36" fillId="0" borderId="9" xfId="2" quotePrefix="1" applyFont="1" applyBorder="1"/>
    <xf numFmtId="1" fontId="40" fillId="0" borderId="10" xfId="3" applyNumberFormat="1" applyFont="1" applyBorder="1" applyAlignment="1">
      <alignment horizontal="right"/>
    </xf>
    <xf numFmtId="0" fontId="41" fillId="6" borderId="9" xfId="2" applyFont="1" applyFill="1" applyBorder="1"/>
    <xf numFmtId="1" fontId="40" fillId="6" borderId="10" xfId="3" applyNumberFormat="1" applyFont="1" applyFill="1" applyBorder="1" applyAlignment="1">
      <alignment horizontal="right"/>
    </xf>
    <xf numFmtId="192" fontId="40" fillId="6" borderId="10" xfId="12" applyNumberFormat="1" applyFont="1" applyFill="1" applyBorder="1" applyAlignment="1">
      <alignment horizontal="right"/>
    </xf>
    <xf numFmtId="188" fontId="40" fillId="6" borderId="10" xfId="3" applyNumberFormat="1" applyFont="1" applyFill="1" applyBorder="1" applyAlignment="1">
      <alignment horizontal="right"/>
    </xf>
    <xf numFmtId="192" fontId="5" fillId="6" borderId="10" xfId="12" applyNumberFormat="1" applyFont="1" applyFill="1" applyBorder="1" applyAlignment="1">
      <alignment horizontal="right"/>
    </xf>
    <xf numFmtId="188" fontId="5" fillId="6" borderId="10" xfId="3" applyNumberFormat="1" applyFont="1" applyFill="1" applyBorder="1" applyAlignment="1">
      <alignment horizontal="right"/>
    </xf>
    <xf numFmtId="0" fontId="50" fillId="8" borderId="61" xfId="2" applyFont="1" applyFill="1" applyBorder="1" applyAlignment="1">
      <alignment horizontal="center" vertical="center"/>
    </xf>
    <xf numFmtId="0" fontId="30" fillId="8" borderId="36" xfId="2" applyFont="1" applyFill="1" applyBorder="1" applyAlignment="1">
      <alignment horizontal="right" vertical="center"/>
    </xf>
    <xf numFmtId="188" fontId="30" fillId="8" borderId="62" xfId="3" applyNumberFormat="1" applyFont="1" applyFill="1" applyBorder="1" applyAlignment="1">
      <alignment horizontal="center" vertical="center"/>
    </xf>
    <xf numFmtId="1" fontId="30" fillId="8" borderId="61" xfId="3" applyNumberFormat="1" applyFont="1" applyFill="1" applyBorder="1" applyAlignment="1">
      <alignment horizontal="right" vertical="center"/>
    </xf>
    <xf numFmtId="188" fontId="30" fillId="8" borderId="36" xfId="3" applyNumberFormat="1" applyFont="1" applyFill="1" applyBorder="1" applyAlignment="1">
      <alignment horizontal="center" vertical="center"/>
    </xf>
    <xf numFmtId="192" fontId="30" fillId="8" borderId="61" xfId="12" applyNumberFormat="1" applyFont="1" applyFill="1" applyBorder="1" applyAlignment="1">
      <alignment horizontal="right" vertical="center"/>
    </xf>
    <xf numFmtId="0" fontId="30" fillId="8" borderId="61" xfId="2" applyFont="1" applyFill="1" applyBorder="1" applyAlignment="1">
      <alignment horizontal="right" vertical="center"/>
    </xf>
    <xf numFmtId="192" fontId="30" fillId="8" borderId="62" xfId="12" applyNumberFormat="1" applyFont="1" applyFill="1" applyBorder="1" applyAlignment="1">
      <alignment horizontal="center" vertical="center"/>
    </xf>
    <xf numFmtId="192" fontId="30" fillId="8" borderId="36" xfId="12" applyNumberFormat="1" applyFont="1" applyFill="1" applyBorder="1" applyAlignment="1">
      <alignment horizontal="center" vertical="center"/>
    </xf>
    <xf numFmtId="188" fontId="40" fillId="6" borderId="11" xfId="3" applyNumberFormat="1" applyFont="1" applyFill="1" applyBorder="1" applyAlignment="1">
      <alignment horizontal="right"/>
    </xf>
    <xf numFmtId="0" fontId="44" fillId="3" borderId="56" xfId="4" applyFont="1" applyFill="1" applyBorder="1" applyAlignment="1">
      <alignment horizontal="left" vertical="top"/>
    </xf>
    <xf numFmtId="0" fontId="25" fillId="3" borderId="26" xfId="4" applyFont="1" applyFill="1" applyBorder="1" applyAlignment="1">
      <alignment wrapText="1"/>
    </xf>
    <xf numFmtId="0" fontId="48" fillId="0" borderId="26" xfId="11" quotePrefix="1" applyFont="1" applyBorder="1" applyAlignment="1">
      <alignment wrapText="1"/>
    </xf>
    <xf numFmtId="189" fontId="54" fillId="0" borderId="26" xfId="14" applyNumberFormat="1" applyFont="1" applyBorder="1" applyAlignment="1"/>
    <xf numFmtId="0" fontId="11" fillId="3" borderId="26" xfId="4" applyFont="1" applyFill="1" applyBorder="1" applyAlignment="1">
      <alignment horizontal="left" vertical="top" wrapText="1"/>
    </xf>
    <xf numFmtId="0" fontId="12" fillId="3" borderId="25" xfId="4" applyFont="1" applyFill="1" applyBorder="1" applyAlignment="1">
      <alignment horizontal="center" vertical="top" wrapText="1"/>
    </xf>
    <xf numFmtId="0" fontId="12" fillId="3" borderId="26" xfId="4" applyFont="1" applyFill="1" applyBorder="1" applyAlignment="1">
      <alignment horizontal="left" vertical="top" wrapText="1"/>
    </xf>
    <xf numFmtId="0" fontId="5" fillId="4" borderId="25" xfId="11" applyFont="1" applyFill="1" applyBorder="1" applyAlignment="1">
      <alignment vertical="top"/>
    </xf>
    <xf numFmtId="0" fontId="5" fillId="4" borderId="26" xfId="11" applyFont="1" applyFill="1" applyBorder="1" applyAlignment="1">
      <alignment horizontal="center" vertical="top"/>
    </xf>
    <xf numFmtId="43" fontId="5" fillId="4" borderId="26" xfId="1" applyFont="1" applyFill="1" applyBorder="1"/>
    <xf numFmtId="192" fontId="5" fillId="4" borderId="26" xfId="1" applyNumberFormat="1" applyFont="1" applyFill="1" applyBorder="1"/>
    <xf numFmtId="0" fontId="4" fillId="3" borderId="25" xfId="11" quotePrefix="1" applyFont="1" applyFill="1" applyBorder="1" applyAlignment="1">
      <alignment vertical="top" wrapText="1"/>
    </xf>
    <xf numFmtId="189" fontId="11" fillId="3" borderId="26" xfId="14" applyNumberFormat="1" applyFont="1" applyFill="1" applyBorder="1" applyAlignment="1"/>
    <xf numFmtId="0" fontId="11" fillId="3" borderId="26" xfId="11" applyFont="1" applyFill="1" applyBorder="1" applyAlignment="1">
      <alignment horizontal="left" wrapText="1"/>
    </xf>
    <xf numFmtId="0" fontId="40" fillId="3" borderId="25" xfId="11" applyFont="1" applyFill="1" applyBorder="1"/>
    <xf numFmtId="0" fontId="4" fillId="3" borderId="25" xfId="4" applyFont="1" applyFill="1" applyBorder="1" applyAlignment="1">
      <alignment wrapText="1"/>
    </xf>
    <xf numFmtId="0" fontId="36" fillId="3" borderId="25" xfId="11" applyFont="1" applyFill="1" applyBorder="1"/>
    <xf numFmtId="0" fontId="48" fillId="3" borderId="25" xfId="16" applyFont="1" applyFill="1" applyBorder="1"/>
    <xf numFmtId="0" fontId="4" fillId="4" borderId="55" xfId="11" applyFont="1" applyFill="1" applyBorder="1"/>
    <xf numFmtId="0" fontId="4" fillId="4" borderId="17" xfId="11" applyFont="1" applyFill="1" applyBorder="1" applyAlignment="1">
      <alignment horizontal="center" vertical="top"/>
    </xf>
    <xf numFmtId="189" fontId="40" fillId="4" borderId="17" xfId="14" applyNumberFormat="1" applyFont="1" applyFill="1" applyBorder="1" applyAlignment="1"/>
    <xf numFmtId="188" fontId="40" fillId="4" borderId="17" xfId="14" applyNumberFormat="1" applyFont="1" applyFill="1" applyBorder="1" applyAlignment="1"/>
    <xf numFmtId="0" fontId="4" fillId="3" borderId="24" xfId="11" applyFont="1" applyFill="1" applyBorder="1" applyAlignment="1">
      <alignment horizontal="center"/>
    </xf>
    <xf numFmtId="0" fontId="4" fillId="3" borderId="26" xfId="11" applyFont="1" applyFill="1" applyBorder="1" applyAlignment="1">
      <alignment horizontal="center"/>
    </xf>
    <xf numFmtId="0" fontId="4" fillId="3" borderId="26" xfId="11" applyFont="1" applyFill="1" applyBorder="1"/>
    <xf numFmtId="0" fontId="2" fillId="3" borderId="25" xfId="11" applyFill="1" applyBorder="1" applyAlignment="1">
      <alignment vertical="top" wrapText="1"/>
    </xf>
    <xf numFmtId="0" fontId="4" fillId="3" borderId="52" xfId="4" quotePrefix="1" applyFont="1" applyFill="1" applyBorder="1"/>
    <xf numFmtId="0" fontId="4" fillId="0" borderId="23" xfId="4" applyFont="1" applyBorder="1"/>
    <xf numFmtId="0" fontId="4" fillId="3" borderId="52" xfId="4" applyFont="1" applyFill="1" applyBorder="1"/>
    <xf numFmtId="0" fontId="5" fillId="3" borderId="41" xfId="11" quotePrefix="1" applyFont="1" applyFill="1" applyBorder="1" applyAlignment="1">
      <alignment vertical="top" wrapText="1"/>
    </xf>
    <xf numFmtId="0" fontId="5" fillId="3" borderId="41" xfId="11" applyFont="1" applyFill="1" applyBorder="1" applyAlignment="1">
      <alignment vertical="top" wrapText="1"/>
    </xf>
    <xf numFmtId="0" fontId="23" fillId="4" borderId="26" xfId="11" applyFont="1" applyFill="1" applyBorder="1" applyAlignment="1">
      <alignment horizontal="right" wrapText="1"/>
    </xf>
    <xf numFmtId="0" fontId="23" fillId="5" borderId="26" xfId="11" applyFont="1" applyFill="1" applyBorder="1" applyAlignment="1">
      <alignment horizontal="right" wrapText="1"/>
    </xf>
    <xf numFmtId="0" fontId="40" fillId="4" borderId="26" xfId="11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8" fillId="3" borderId="1" xfId="2" applyFont="1" applyFill="1" applyBorder="1" applyAlignment="1">
      <alignment horizontal="center"/>
    </xf>
    <xf numFmtId="0" fontId="8" fillId="3" borderId="3" xfId="2" applyFont="1" applyFill="1" applyBorder="1" applyAlignment="1">
      <alignment horizontal="center"/>
    </xf>
    <xf numFmtId="0" fontId="30" fillId="3" borderId="3" xfId="2" applyFont="1" applyFill="1" applyBorder="1" applyAlignment="1">
      <alignment horizontal="right"/>
    </xf>
    <xf numFmtId="188" fontId="30" fillId="3" borderId="3" xfId="3" applyNumberFormat="1" applyFont="1" applyFill="1" applyBorder="1"/>
    <xf numFmtId="192" fontId="30" fillId="3" borderId="3" xfId="1" applyNumberFormat="1" applyFont="1" applyFill="1" applyBorder="1" applyAlignment="1">
      <alignment horizontal="right"/>
    </xf>
    <xf numFmtId="189" fontId="30" fillId="3" borderId="3" xfId="3" applyNumberFormat="1" applyFont="1" applyFill="1" applyBorder="1"/>
    <xf numFmtId="192" fontId="8" fillId="3" borderId="3" xfId="2" applyNumberFormat="1" applyFont="1" applyFill="1" applyBorder="1" applyAlignment="1">
      <alignment horizontal="center"/>
    </xf>
    <xf numFmtId="0" fontId="8" fillId="3" borderId="70" xfId="2" applyFont="1" applyFill="1" applyBorder="1"/>
    <xf numFmtId="1" fontId="40" fillId="3" borderId="71" xfId="12" applyNumberFormat="1" applyFont="1" applyFill="1" applyBorder="1" applyAlignment="1">
      <alignment horizontal="right"/>
    </xf>
    <xf numFmtId="192" fontId="40" fillId="3" borderId="71" xfId="12" applyNumberFormat="1" applyFont="1" applyFill="1" applyBorder="1" applyAlignment="1">
      <alignment horizontal="right"/>
    </xf>
    <xf numFmtId="188" fontId="45" fillId="3" borderId="71" xfId="3" applyNumberFormat="1" applyFont="1" applyFill="1" applyBorder="1" applyAlignment="1">
      <alignment horizontal="right"/>
    </xf>
    <xf numFmtId="192" fontId="8" fillId="3" borderId="71" xfId="12" applyNumberFormat="1" applyFont="1" applyFill="1" applyBorder="1"/>
    <xf numFmtId="192" fontId="8" fillId="3" borderId="71" xfId="2" applyNumberFormat="1" applyFont="1" applyFill="1" applyBorder="1" applyAlignment="1">
      <alignment horizontal="center"/>
    </xf>
    <xf numFmtId="0" fontId="8" fillId="0" borderId="21" xfId="2" applyFont="1" applyBorder="1"/>
    <xf numFmtId="192" fontId="40" fillId="3" borderId="10" xfId="12" applyNumberFormat="1" applyFont="1" applyFill="1" applyBorder="1" applyAlignment="1">
      <alignment horizontal="right"/>
    </xf>
    <xf numFmtId="188" fontId="40" fillId="3" borderId="10" xfId="3" applyNumberFormat="1" applyFont="1" applyFill="1" applyBorder="1" applyAlignment="1">
      <alignment horizontal="right"/>
    </xf>
    <xf numFmtId="189" fontId="40" fillId="3" borderId="10" xfId="3" applyNumberFormat="1" applyFont="1" applyFill="1" applyBorder="1" applyAlignment="1">
      <alignment horizontal="right"/>
    </xf>
    <xf numFmtId="193" fontId="40" fillId="3" borderId="10" xfId="12" applyNumberFormat="1" applyFont="1" applyFill="1" applyBorder="1" applyAlignment="1">
      <alignment horizontal="right"/>
    </xf>
    <xf numFmtId="188" fontId="40" fillId="3" borderId="71" xfId="3" applyNumberFormat="1" applyFont="1" applyFill="1" applyBorder="1" applyAlignment="1">
      <alignment horizontal="right"/>
    </xf>
    <xf numFmtId="188" fontId="47" fillId="3" borderId="0" xfId="14" applyNumberFormat="1" applyFont="1" applyFill="1" applyBorder="1" applyAlignment="1"/>
    <xf numFmtId="0" fontId="40" fillId="0" borderId="54" xfId="11" quotePrefix="1" applyFont="1" applyBorder="1" applyAlignment="1">
      <alignment vertical="top" wrapText="1"/>
    </xf>
    <xf numFmtId="0" fontId="14" fillId="3" borderId="26" xfId="9" applyFont="1" applyFill="1" applyBorder="1" applyAlignment="1">
      <alignment wrapText="1"/>
    </xf>
    <xf numFmtId="0" fontId="11" fillId="2" borderId="56" xfId="4" applyFont="1" applyFill="1" applyBorder="1" applyAlignment="1">
      <alignment horizontal="left" vertical="top"/>
    </xf>
    <xf numFmtId="0" fontId="11" fillId="2" borderId="42" xfId="4" applyFont="1" applyFill="1" applyBorder="1" applyAlignment="1">
      <alignment horizontal="left" vertical="top" wrapText="1"/>
    </xf>
    <xf numFmtId="0" fontId="65" fillId="3" borderId="26" xfId="4" applyFont="1" applyFill="1" applyBorder="1" applyAlignment="1">
      <alignment wrapText="1"/>
    </xf>
    <xf numFmtId="0" fontId="11" fillId="3" borderId="26" xfId="4" applyFont="1" applyFill="1" applyBorder="1" applyAlignment="1">
      <alignment vertical="top" wrapText="1"/>
    </xf>
    <xf numFmtId="0" fontId="11" fillId="3" borderId="26" xfId="11" quotePrefix="1" applyFont="1" applyFill="1" applyBorder="1" applyAlignment="1">
      <alignment wrapText="1"/>
    </xf>
    <xf numFmtId="0" fontId="23" fillId="3" borderId="26" xfId="4" applyFont="1" applyFill="1" applyBorder="1" applyAlignment="1">
      <alignment wrapText="1"/>
    </xf>
    <xf numFmtId="0" fontId="23" fillId="3" borderId="24" xfId="4" applyFont="1" applyFill="1" applyBorder="1" applyAlignment="1">
      <alignment wrapText="1"/>
    </xf>
    <xf numFmtId="192" fontId="21" fillId="3" borderId="0" xfId="6" applyNumberFormat="1" applyFont="1" applyFill="1"/>
    <xf numFmtId="43" fontId="21" fillId="3" borderId="0" xfId="6" applyFont="1" applyFill="1"/>
    <xf numFmtId="43" fontId="20" fillId="0" borderId="0" xfId="2" applyNumberFormat="1" applyFont="1"/>
    <xf numFmtId="43" fontId="20" fillId="0" borderId="0" xfId="2" applyNumberFormat="1" applyFont="1" applyAlignment="1">
      <alignment horizontal="center"/>
    </xf>
    <xf numFmtId="0" fontId="9" fillId="3" borderId="0" xfId="4" applyFill="1"/>
    <xf numFmtId="187" fontId="18" fillId="0" borderId="0" xfId="2" applyNumberFormat="1" applyFont="1"/>
    <xf numFmtId="0" fontId="36" fillId="4" borderId="55" xfId="11" applyFont="1" applyFill="1" applyBorder="1" applyAlignment="1">
      <alignment vertical="top" wrapText="1"/>
    </xf>
    <xf numFmtId="0" fontId="36" fillId="4" borderId="17" xfId="11" applyFont="1" applyFill="1" applyBorder="1" applyAlignment="1">
      <alignment horizontal="center" vertical="top"/>
    </xf>
    <xf numFmtId="189" fontId="36" fillId="4" borderId="17" xfId="14" applyNumberFormat="1" applyFont="1" applyFill="1" applyBorder="1" applyAlignment="1"/>
    <xf numFmtId="0" fontId="8" fillId="0" borderId="0" xfId="4" applyFont="1"/>
    <xf numFmtId="0" fontId="23" fillId="5" borderId="17" xfId="11" applyFont="1" applyFill="1" applyBorder="1" applyAlignment="1">
      <alignment horizontal="right" wrapText="1"/>
    </xf>
    <xf numFmtId="0" fontId="11" fillId="3" borderId="24" xfId="11" applyFont="1" applyFill="1" applyBorder="1" applyAlignment="1">
      <alignment wrapText="1"/>
    </xf>
    <xf numFmtId="0" fontId="36" fillId="5" borderId="17" xfId="11" applyFont="1" applyFill="1" applyBorder="1" applyAlignment="1">
      <alignment horizontal="right" wrapText="1"/>
    </xf>
    <xf numFmtId="189" fontId="40" fillId="3" borderId="24" xfId="14" applyNumberFormat="1" applyFont="1" applyFill="1" applyBorder="1" applyAlignment="1"/>
    <xf numFmtId="43" fontId="4" fillId="0" borderId="0" xfId="4" applyNumberFormat="1" applyFont="1"/>
    <xf numFmtId="0" fontId="66" fillId="3" borderId="39" xfId="21" applyFont="1" applyFill="1" applyBorder="1"/>
    <xf numFmtId="0" fontId="24" fillId="3" borderId="39" xfId="21" applyFont="1" applyFill="1" applyBorder="1"/>
    <xf numFmtId="0" fontId="59" fillId="3" borderId="39" xfId="11" applyFont="1" applyFill="1" applyBorder="1"/>
    <xf numFmtId="43" fontId="33" fillId="0" borderId="0" xfId="1" applyFont="1"/>
    <xf numFmtId="43" fontId="8" fillId="0" borderId="0" xfId="4" applyNumberFormat="1" applyFont="1"/>
    <xf numFmtId="43" fontId="33" fillId="0" borderId="0" xfId="11" applyNumberFormat="1" applyFont="1"/>
    <xf numFmtId="0" fontId="2" fillId="0" borderId="26" xfId="11" applyBorder="1"/>
    <xf numFmtId="194" fontId="67" fillId="3" borderId="0" xfId="4" applyNumberFormat="1" applyFont="1" applyFill="1"/>
    <xf numFmtId="0" fontId="67" fillId="3" borderId="0" xfId="4" applyFont="1" applyFill="1"/>
    <xf numFmtId="43" fontId="67" fillId="3" borderId="0" xfId="4" applyNumberFormat="1" applyFont="1" applyFill="1"/>
    <xf numFmtId="43" fontId="67" fillId="3" borderId="0" xfId="6" applyFont="1" applyFill="1"/>
    <xf numFmtId="193" fontId="67" fillId="3" borderId="0" xfId="4" applyNumberFormat="1" applyFont="1" applyFill="1"/>
    <xf numFmtId="0" fontId="67" fillId="0" borderId="0" xfId="4" applyFont="1"/>
    <xf numFmtId="194" fontId="68" fillId="3" borderId="0" xfId="12" applyNumberFormat="1" applyFont="1" applyFill="1"/>
    <xf numFmtId="0" fontId="68" fillId="3" borderId="0" xfId="11" applyFont="1" applyFill="1" applyAlignment="1">
      <alignment horizontal="left"/>
    </xf>
    <xf numFmtId="43" fontId="68" fillId="3" borderId="0" xfId="6" applyFont="1" applyFill="1"/>
    <xf numFmtId="192" fontId="68" fillId="3" borderId="0" xfId="12" applyNumberFormat="1" applyFont="1" applyFill="1"/>
    <xf numFmtId="193" fontId="68" fillId="3" borderId="0" xfId="12" applyNumberFormat="1" applyFont="1" applyFill="1"/>
    <xf numFmtId="0" fontId="68" fillId="3" borderId="0" xfId="11" applyFont="1" applyFill="1" applyAlignment="1">
      <alignment horizontal="center"/>
    </xf>
    <xf numFmtId="0" fontId="68" fillId="0" borderId="0" xfId="11" applyFont="1"/>
    <xf numFmtId="196" fontId="67" fillId="3" borderId="0" xfId="1" applyNumberFormat="1" applyFont="1" applyFill="1"/>
    <xf numFmtId="1" fontId="67" fillId="3" borderId="0" xfId="4" applyNumberFormat="1" applyFont="1" applyFill="1"/>
    <xf numFmtId="43" fontId="67" fillId="0" borderId="0" xfId="1" applyFont="1"/>
    <xf numFmtId="194" fontId="67" fillId="0" borderId="0" xfId="4" applyNumberFormat="1" applyFont="1"/>
    <xf numFmtId="0" fontId="68" fillId="0" borderId="0" xfId="11" applyFont="1" applyAlignment="1">
      <alignment horizontal="center"/>
    </xf>
    <xf numFmtId="194" fontId="68" fillId="0" borderId="0" xfId="12" applyNumberFormat="1" applyFont="1"/>
    <xf numFmtId="192" fontId="68" fillId="0" borderId="0" xfId="12" applyNumberFormat="1" applyFont="1"/>
    <xf numFmtId="1" fontId="68" fillId="3" borderId="0" xfId="12" applyNumberFormat="1" applyFont="1" applyFill="1"/>
    <xf numFmtId="1" fontId="68" fillId="0" borderId="0" xfId="12" applyNumberFormat="1" applyFont="1"/>
    <xf numFmtId="193" fontId="68" fillId="0" borderId="0" xfId="12" applyNumberFormat="1" applyFont="1"/>
    <xf numFmtId="192" fontId="49" fillId="3" borderId="0" xfId="12" applyNumberFormat="1" applyFont="1" applyFill="1" applyAlignment="1">
      <alignment horizontal="center"/>
    </xf>
    <xf numFmtId="192" fontId="17" fillId="3" borderId="10" xfId="12" applyNumberFormat="1" applyFont="1" applyFill="1" applyBorder="1" applyAlignment="1">
      <alignment horizontal="center"/>
    </xf>
    <xf numFmtId="0" fontId="8" fillId="3" borderId="10" xfId="2" applyFont="1" applyFill="1" applyBorder="1"/>
    <xf numFmtId="0" fontId="8" fillId="3" borderId="21" xfId="2" applyFont="1" applyFill="1" applyBorder="1"/>
    <xf numFmtId="192" fontId="40" fillId="3" borderId="21" xfId="12" applyNumberFormat="1" applyFont="1" applyFill="1" applyBorder="1" applyAlignment="1">
      <alignment horizontal="right"/>
    </xf>
    <xf numFmtId="192" fontId="18" fillId="3" borderId="0" xfId="12" applyNumberFormat="1" applyFont="1" applyFill="1" applyBorder="1" applyAlignment="1">
      <alignment horizontal="center"/>
    </xf>
    <xf numFmtId="189" fontId="18" fillId="3" borderId="0" xfId="3" applyNumberFormat="1" applyFont="1" applyFill="1" applyBorder="1" applyAlignment="1">
      <alignment horizontal="center"/>
    </xf>
    <xf numFmtId="192" fontId="20" fillId="3" borderId="0" xfId="12" applyNumberFormat="1" applyFont="1" applyFill="1" applyBorder="1" applyAlignment="1">
      <alignment horizontal="center"/>
    </xf>
    <xf numFmtId="192" fontId="20" fillId="3" borderId="0" xfId="12" applyNumberFormat="1" applyFont="1" applyFill="1" applyAlignment="1">
      <alignment horizontal="center"/>
    </xf>
    <xf numFmtId="192" fontId="20" fillId="3" borderId="0" xfId="3" applyNumberFormat="1" applyFont="1" applyFill="1"/>
    <xf numFmtId="188" fontId="8" fillId="3" borderId="3" xfId="3" applyNumberFormat="1" applyFont="1" applyFill="1" applyBorder="1"/>
    <xf numFmtId="1" fontId="7" fillId="3" borderId="10" xfId="3" applyNumberFormat="1" applyFont="1" applyFill="1" applyBorder="1" applyAlignment="1">
      <alignment horizontal="right"/>
    </xf>
    <xf numFmtId="0" fontId="8" fillId="3" borderId="40" xfId="11" applyFont="1" applyFill="1" applyBorder="1"/>
    <xf numFmtId="189" fontId="7" fillId="3" borderId="10" xfId="3" applyNumberFormat="1" applyFont="1" applyFill="1" applyBorder="1" applyAlignment="1">
      <alignment horizontal="right"/>
    </xf>
    <xf numFmtId="192" fontId="7" fillId="3" borderId="10" xfId="2" applyNumberFormat="1" applyFont="1" applyFill="1" applyBorder="1" applyAlignment="1">
      <alignment horizontal="right"/>
    </xf>
    <xf numFmtId="0" fontId="8" fillId="9" borderId="9" xfId="2" applyFont="1" applyFill="1" applyBorder="1"/>
    <xf numFmtId="1" fontId="7" fillId="9" borderId="10" xfId="3" applyNumberFormat="1" applyFont="1" applyFill="1" applyBorder="1" applyAlignment="1">
      <alignment horizontal="right"/>
    </xf>
    <xf numFmtId="192" fontId="7" fillId="9" borderId="10" xfId="12" applyNumberFormat="1" applyFont="1" applyFill="1" applyBorder="1" applyAlignment="1">
      <alignment horizontal="right"/>
    </xf>
    <xf numFmtId="188" fontId="7" fillId="9" borderId="10" xfId="3" applyNumberFormat="1" applyFont="1" applyFill="1" applyBorder="1" applyAlignment="1">
      <alignment horizontal="right"/>
    </xf>
    <xf numFmtId="192" fontId="17" fillId="9" borderId="10" xfId="12" applyNumberFormat="1" applyFont="1" applyFill="1" applyBorder="1" applyAlignment="1">
      <alignment horizontal="right"/>
    </xf>
    <xf numFmtId="188" fontId="17" fillId="9" borderId="10" xfId="3" applyNumberFormat="1" applyFont="1" applyFill="1" applyBorder="1" applyAlignment="1">
      <alignment horizontal="right"/>
    </xf>
    <xf numFmtId="192" fontId="8" fillId="9" borderId="10" xfId="2" applyNumberFormat="1" applyFont="1" applyFill="1" applyBorder="1" applyAlignment="1">
      <alignment horizontal="center"/>
    </xf>
    <xf numFmtId="43" fontId="9" fillId="0" borderId="0" xfId="4" applyNumberFormat="1"/>
    <xf numFmtId="43" fontId="35" fillId="0" borderId="0" xfId="11" applyNumberFormat="1" applyFont="1"/>
    <xf numFmtId="43" fontId="67" fillId="0" borderId="0" xfId="4" applyNumberFormat="1" applyFont="1"/>
    <xf numFmtId="0" fontId="48" fillId="3" borderId="26" xfId="4" applyFont="1" applyFill="1" applyBorder="1" applyAlignment="1">
      <alignment horizontal="left" vertical="top" wrapText="1"/>
    </xf>
    <xf numFmtId="43" fontId="70" fillId="0" borderId="0" xfId="1" applyFont="1"/>
    <xf numFmtId="43" fontId="70" fillId="3" borderId="0" xfId="1" applyFont="1" applyFill="1"/>
    <xf numFmtId="189" fontId="71" fillId="0" borderId="0" xfId="3" applyNumberFormat="1" applyFont="1"/>
    <xf numFmtId="49" fontId="41" fillId="3" borderId="9" xfId="20" quotePrefix="1" applyNumberFormat="1" applyFont="1" applyFill="1" applyBorder="1" applyAlignment="1">
      <alignment horizontal="left" vertical="center" wrapText="1"/>
    </xf>
    <xf numFmtId="43" fontId="71" fillId="0" borderId="0" xfId="1" applyFont="1" applyBorder="1" applyAlignment="1">
      <alignment horizontal="right"/>
    </xf>
    <xf numFmtId="192" fontId="8" fillId="3" borderId="3" xfId="1" applyNumberFormat="1" applyFont="1" applyFill="1" applyBorder="1"/>
    <xf numFmtId="192" fontId="72" fillId="0" borderId="0" xfId="6" applyNumberFormat="1" applyFont="1"/>
    <xf numFmtId="192" fontId="48" fillId="3" borderId="73" xfId="6" applyNumberFormat="1" applyFont="1" applyFill="1" applyBorder="1" applyAlignment="1">
      <alignment horizontal="center"/>
    </xf>
    <xf numFmtId="192" fontId="48" fillId="3" borderId="24" xfId="6" applyNumberFormat="1" applyFont="1" applyFill="1" applyBorder="1" applyAlignment="1">
      <alignment horizontal="center"/>
    </xf>
    <xf numFmtId="192" fontId="48" fillId="3" borderId="30" xfId="6" applyNumberFormat="1" applyFont="1" applyFill="1" applyBorder="1" applyAlignment="1">
      <alignment horizontal="center"/>
    </xf>
    <xf numFmtId="193" fontId="23" fillId="6" borderId="26" xfId="6" applyNumberFormat="1" applyFont="1" applyFill="1" applyBorder="1"/>
    <xf numFmtId="192" fontId="11" fillId="6" borderId="26" xfId="6" applyNumberFormat="1" applyFont="1" applyFill="1" applyBorder="1"/>
    <xf numFmtId="192" fontId="11" fillId="6" borderId="26" xfId="6" applyNumberFormat="1" applyFont="1" applyFill="1" applyBorder="1" applyAlignment="1"/>
    <xf numFmtId="193" fontId="11" fillId="6" borderId="26" xfId="6" applyNumberFormat="1" applyFont="1" applyFill="1" applyBorder="1" applyAlignment="1"/>
    <xf numFmtId="192" fontId="11" fillId="6" borderId="26" xfId="6" applyNumberFormat="1" applyFont="1" applyFill="1" applyBorder="1" applyAlignment="1">
      <alignment horizontal="right"/>
    </xf>
    <xf numFmtId="193" fontId="11" fillId="6" borderId="26" xfId="6" applyNumberFormat="1" applyFont="1" applyFill="1" applyBorder="1" applyAlignment="1">
      <alignment horizontal="right"/>
    </xf>
    <xf numFmtId="193" fontId="23" fillId="3" borderId="26" xfId="6" applyNumberFormat="1" applyFont="1" applyFill="1" applyBorder="1"/>
    <xf numFmtId="192" fontId="23" fillId="3" borderId="26" xfId="6" applyNumberFormat="1" applyFont="1" applyFill="1" applyBorder="1"/>
    <xf numFmtId="193" fontId="21" fillId="3" borderId="0" xfId="6" applyNumberFormat="1" applyFont="1" applyFill="1"/>
    <xf numFmtId="192" fontId="23" fillId="6" borderId="26" xfId="6" applyNumberFormat="1" applyFont="1" applyFill="1" applyBorder="1"/>
    <xf numFmtId="192" fontId="23" fillId="3" borderId="26" xfId="6" applyNumberFormat="1" applyFont="1" applyFill="1" applyBorder="1" applyAlignment="1">
      <alignment horizontal="center"/>
    </xf>
    <xf numFmtId="192" fontId="23" fillId="3" borderId="26" xfId="6" applyNumberFormat="1" applyFont="1" applyFill="1" applyBorder="1" applyAlignment="1">
      <alignment horizontal="right"/>
    </xf>
    <xf numFmtId="193" fontId="23" fillId="3" borderId="26" xfId="6" applyNumberFormat="1" applyFont="1" applyFill="1" applyBorder="1" applyAlignment="1">
      <alignment horizontal="right"/>
    </xf>
    <xf numFmtId="192" fontId="11" fillId="3" borderId="26" xfId="6" applyNumberFormat="1" applyFont="1" applyFill="1" applyBorder="1" applyAlignment="1">
      <alignment horizontal="right"/>
    </xf>
    <xf numFmtId="193" fontId="23" fillId="3" borderId="26" xfId="6" applyNumberFormat="1" applyFont="1" applyFill="1" applyBorder="1" applyAlignment="1">
      <alignment horizontal="center"/>
    </xf>
    <xf numFmtId="192" fontId="37" fillId="3" borderId="26" xfId="6" applyNumberFormat="1" applyFont="1" applyFill="1" applyBorder="1"/>
    <xf numFmtId="192" fontId="73" fillId="3" borderId="26" xfId="6" applyNumberFormat="1" applyFont="1" applyFill="1" applyBorder="1" applyAlignment="1">
      <alignment horizontal="right"/>
    </xf>
    <xf numFmtId="192" fontId="73" fillId="3" borderId="26" xfId="6" applyNumberFormat="1" applyFont="1" applyFill="1" applyBorder="1"/>
    <xf numFmtId="193" fontId="73" fillId="3" borderId="26" xfId="6" applyNumberFormat="1" applyFont="1" applyFill="1" applyBorder="1"/>
    <xf numFmtId="193" fontId="5" fillId="6" borderId="26" xfId="6" applyNumberFormat="1" applyFont="1" applyFill="1" applyBorder="1"/>
    <xf numFmtId="193" fontId="8" fillId="3" borderId="17" xfId="6" applyNumberFormat="1" applyFont="1" applyFill="1" applyBorder="1" applyAlignment="1">
      <alignment horizontal="center"/>
    </xf>
    <xf numFmtId="192" fontId="8" fillId="3" borderId="17" xfId="6" applyNumberFormat="1" applyFont="1" applyFill="1" applyBorder="1" applyAlignment="1">
      <alignment horizontal="right"/>
    </xf>
    <xf numFmtId="0" fontId="54" fillId="0" borderId="6" xfId="5" applyFont="1" applyBorder="1"/>
    <xf numFmtId="0" fontId="2" fillId="0" borderId="7" xfId="2" applyBorder="1" applyAlignment="1">
      <alignment horizontal="center"/>
    </xf>
    <xf numFmtId="0" fontId="2" fillId="0" borderId="8" xfId="2" applyBorder="1" applyAlignment="1">
      <alignment horizontal="left" vertical="top"/>
    </xf>
    <xf numFmtId="0" fontId="54" fillId="0" borderId="7" xfId="5" applyFont="1" applyBorder="1" applyAlignment="1">
      <alignment wrapText="1"/>
    </xf>
    <xf numFmtId="189" fontId="8" fillId="0" borderId="7" xfId="3" applyNumberFormat="1" applyFont="1" applyBorder="1" applyAlignment="1">
      <alignment horizontal="right"/>
    </xf>
    <xf numFmtId="188" fontId="8" fillId="0" borderId="7" xfId="3" applyNumberFormat="1" applyFont="1" applyBorder="1" applyAlignment="1"/>
    <xf numFmtId="189" fontId="8" fillId="0" borderId="7" xfId="3" applyNumberFormat="1" applyFont="1" applyBorder="1" applyAlignment="1">
      <alignment horizontal="center"/>
    </xf>
    <xf numFmtId="4" fontId="8" fillId="0" borderId="7" xfId="3" applyNumberFormat="1" applyFont="1" applyBorder="1" applyAlignment="1">
      <alignment horizontal="right"/>
    </xf>
    <xf numFmtId="188" fontId="8" fillId="0" borderId="7" xfId="3" applyNumberFormat="1" applyFont="1" applyBorder="1" applyAlignment="1">
      <alignment vertical="center" textRotation="60"/>
    </xf>
    <xf numFmtId="0" fontId="54" fillId="0" borderId="9" xfId="5" applyFont="1" applyBorder="1"/>
    <xf numFmtId="0" fontId="2" fillId="0" borderId="10" xfId="2" applyBorder="1" applyAlignment="1">
      <alignment horizontal="center"/>
    </xf>
    <xf numFmtId="0" fontId="2" fillId="0" borderId="11" xfId="2" applyBorder="1" applyAlignment="1">
      <alignment horizontal="left" vertical="top"/>
    </xf>
    <xf numFmtId="0" fontId="54" fillId="0" borderId="10" xfId="5" applyFont="1" applyBorder="1" applyAlignment="1">
      <alignment wrapText="1"/>
    </xf>
    <xf numFmtId="189" fontId="8" fillId="0" borderId="10" xfId="3" applyNumberFormat="1" applyFont="1" applyBorder="1" applyAlignment="1">
      <alignment horizontal="right"/>
    </xf>
    <xf numFmtId="188" fontId="8" fillId="0" borderId="10" xfId="3" applyNumberFormat="1" applyFont="1" applyBorder="1" applyAlignment="1"/>
    <xf numFmtId="189" fontId="8" fillId="0" borderId="10" xfId="3" applyNumberFormat="1" applyFont="1" applyBorder="1" applyAlignment="1">
      <alignment horizontal="center"/>
    </xf>
    <xf numFmtId="4" fontId="8" fillId="0" borderId="10" xfId="3" applyNumberFormat="1" applyFont="1" applyBorder="1" applyAlignment="1">
      <alignment horizontal="right"/>
    </xf>
    <xf numFmtId="188" fontId="8" fillId="0" borderId="10" xfId="3" applyNumberFormat="1" applyFont="1" applyBorder="1" applyAlignment="1">
      <alignment vertical="center" textRotation="60"/>
    </xf>
    <xf numFmtId="187" fontId="8" fillId="0" borderId="11" xfId="3" applyFont="1" applyBorder="1" applyAlignment="1"/>
    <xf numFmtId="0" fontId="2" fillId="0" borderId="11" xfId="2" applyBorder="1" applyAlignment="1">
      <alignment horizontal="left" vertical="top" wrapText="1"/>
    </xf>
    <xf numFmtId="0" fontId="54" fillId="3" borderId="13" xfId="5" applyFont="1" applyFill="1" applyBorder="1"/>
    <xf numFmtId="0" fontId="2" fillId="3" borderId="14" xfId="2" applyFill="1" applyBorder="1" applyAlignment="1">
      <alignment horizontal="center"/>
    </xf>
    <xf numFmtId="0" fontId="54" fillId="3" borderId="15" xfId="2" applyFont="1" applyFill="1" applyBorder="1" applyAlignment="1">
      <alignment horizontal="left" vertical="top" wrapText="1"/>
    </xf>
    <xf numFmtId="0" fontId="54" fillId="3" borderId="14" xfId="5" applyFont="1" applyFill="1" applyBorder="1" applyAlignment="1">
      <alignment wrapText="1"/>
    </xf>
    <xf numFmtId="189" fontId="8" fillId="3" borderId="14" xfId="3" applyNumberFormat="1" applyFont="1" applyFill="1" applyBorder="1" applyAlignment="1">
      <alignment horizontal="right"/>
    </xf>
    <xf numFmtId="188" fontId="8" fillId="3" borderId="14" xfId="3" applyNumberFormat="1" applyFont="1" applyFill="1" applyBorder="1" applyAlignment="1"/>
    <xf numFmtId="189" fontId="8" fillId="3" borderId="14" xfId="3" applyNumberFormat="1" applyFont="1" applyFill="1" applyBorder="1" applyAlignment="1">
      <alignment horizontal="center"/>
    </xf>
    <xf numFmtId="4" fontId="8" fillId="3" borderId="14" xfId="3" applyNumberFormat="1" applyFont="1" applyFill="1" applyBorder="1" applyAlignment="1">
      <alignment horizontal="right"/>
    </xf>
    <xf numFmtId="188" fontId="8" fillId="3" borderId="14" xfId="3" applyNumberFormat="1" applyFont="1" applyFill="1" applyBorder="1" applyAlignment="1">
      <alignment vertical="center" textRotation="60"/>
    </xf>
    <xf numFmtId="0" fontId="54" fillId="4" borderId="41" xfId="5" applyFont="1" applyFill="1" applyBorder="1" applyAlignment="1">
      <alignment horizontal="center"/>
    </xf>
    <xf numFmtId="0" fontId="2" fillId="4" borderId="26" xfId="2" applyFill="1" applyBorder="1" applyAlignment="1">
      <alignment horizontal="center"/>
    </xf>
    <xf numFmtId="0" fontId="54" fillId="4" borderId="27" xfId="2" applyFont="1" applyFill="1" applyBorder="1" applyAlignment="1">
      <alignment horizontal="center" vertical="top" wrapText="1"/>
    </xf>
    <xf numFmtId="0" fontId="41" fillId="4" borderId="26" xfId="11" applyFont="1" applyFill="1" applyBorder="1" applyAlignment="1">
      <alignment horizontal="right" wrapText="1"/>
    </xf>
    <xf numFmtId="189" fontId="8" fillId="4" borderId="26" xfId="3" applyNumberFormat="1" applyFont="1" applyFill="1" applyBorder="1" applyAlignment="1">
      <alignment horizontal="center"/>
    </xf>
    <xf numFmtId="0" fontId="74" fillId="3" borderId="19" xfId="4" applyFont="1" applyFill="1" applyBorder="1" applyAlignment="1">
      <alignment horizontal="center" vertical="top" wrapText="1"/>
    </xf>
    <xf numFmtId="0" fontId="2" fillId="0" borderId="12" xfId="2" applyBorder="1" applyAlignment="1">
      <alignment horizontal="center" vertical="top"/>
    </xf>
    <xf numFmtId="0" fontId="2" fillId="0" borderId="20" xfId="2" applyBorder="1" applyAlignment="1">
      <alignment horizontal="left" vertical="top" wrapText="1"/>
    </xf>
    <xf numFmtId="0" fontId="54" fillId="3" borderId="12" xfId="4" applyFont="1" applyFill="1" applyBorder="1" applyAlignment="1">
      <alignment horizontal="left" vertical="top" wrapText="1"/>
    </xf>
    <xf numFmtId="0" fontId="2" fillId="0" borderId="12" xfId="7" applyFont="1" applyBorder="1"/>
    <xf numFmtId="43" fontId="2" fillId="0" borderId="12" xfId="6" applyFont="1" applyBorder="1"/>
    <xf numFmtId="189" fontId="8" fillId="0" borderId="12" xfId="3" applyNumberFormat="1" applyFont="1" applyBorder="1" applyAlignment="1">
      <alignment horizontal="right"/>
    </xf>
    <xf numFmtId="187" fontId="8" fillId="0" borderId="20" xfId="3" applyFont="1" applyBorder="1" applyAlignment="1"/>
    <xf numFmtId="0" fontId="2" fillId="0" borderId="9" xfId="2" applyBorder="1" applyAlignment="1">
      <alignment horizontal="center" vertical="top" wrapText="1"/>
    </xf>
    <xf numFmtId="0" fontId="2" fillId="0" borderId="10" xfId="2" applyBorder="1" applyAlignment="1">
      <alignment horizontal="center" vertical="top"/>
    </xf>
    <xf numFmtId="0" fontId="54" fillId="3" borderId="10" xfId="4" applyFont="1" applyFill="1" applyBorder="1" applyAlignment="1">
      <alignment horizontal="left" vertical="top" wrapText="1"/>
    </xf>
    <xf numFmtId="191" fontId="2" fillId="0" borderId="10" xfId="8" applyNumberFormat="1" applyFont="1" applyBorder="1" applyAlignment="1">
      <alignment vertical="top"/>
    </xf>
    <xf numFmtId="0" fontId="2" fillId="0" borderId="10" xfId="2" applyBorder="1"/>
    <xf numFmtId="4" fontId="2" fillId="0" borderId="10" xfId="6" applyNumberFormat="1" applyFont="1" applyBorder="1"/>
    <xf numFmtId="0" fontId="2" fillId="0" borderId="10" xfId="2" applyBorder="1" applyAlignment="1">
      <alignment vertical="top"/>
    </xf>
    <xf numFmtId="0" fontId="70" fillId="0" borderId="10" xfId="2" applyFont="1" applyBorder="1"/>
    <xf numFmtId="191" fontId="2" fillId="0" borderId="12" xfId="8" applyNumberFormat="1" applyFont="1" applyBorder="1" applyAlignment="1">
      <alignment vertical="top"/>
    </xf>
    <xf numFmtId="0" fontId="2" fillId="0" borderId="12" xfId="2" applyBorder="1"/>
    <xf numFmtId="4" fontId="2" fillId="0" borderId="12" xfId="6" applyNumberFormat="1" applyFont="1" applyBorder="1"/>
    <xf numFmtId="0" fontId="2" fillId="0" borderId="12" xfId="2" applyBorder="1" applyAlignment="1">
      <alignment vertical="top"/>
    </xf>
    <xf numFmtId="0" fontId="70" fillId="0" borderId="12" xfId="2" applyFont="1" applyBorder="1"/>
    <xf numFmtId="0" fontId="2" fillId="0" borderId="13" xfId="2" applyBorder="1" applyAlignment="1">
      <alignment horizontal="center" vertical="top" wrapText="1"/>
    </xf>
    <xf numFmtId="0" fontId="2" fillId="0" borderId="14" xfId="2" applyBorder="1" applyAlignment="1">
      <alignment horizontal="center" vertical="top"/>
    </xf>
    <xf numFmtId="0" fontId="54" fillId="3" borderId="21" xfId="4" applyFont="1" applyFill="1" applyBorder="1" applyAlignment="1">
      <alignment horizontal="left" vertical="top" wrapText="1"/>
    </xf>
    <xf numFmtId="191" fontId="2" fillId="0" borderId="14" xfId="8" applyNumberFormat="1" applyFont="1" applyBorder="1" applyAlignment="1">
      <alignment vertical="top"/>
    </xf>
    <xf numFmtId="0" fontId="2" fillId="0" borderId="14" xfId="2" applyBorder="1"/>
    <xf numFmtId="0" fontId="2" fillId="4" borderId="16" xfId="2" applyFill="1" applyBorder="1" applyAlignment="1">
      <alignment horizontal="center" vertical="top" wrapText="1"/>
    </xf>
    <xf numFmtId="0" fontId="2" fillId="4" borderId="17" xfId="2" applyFill="1" applyBorder="1" applyAlignment="1">
      <alignment horizontal="center" vertical="top"/>
    </xf>
    <xf numFmtId="0" fontId="2" fillId="4" borderId="18" xfId="2" applyFill="1" applyBorder="1" applyAlignment="1">
      <alignment horizontal="center" vertical="top" wrapText="1"/>
    </xf>
    <xf numFmtId="191" fontId="2" fillId="4" borderId="17" xfId="8" applyNumberFormat="1" applyFont="1" applyFill="1" applyBorder="1" applyAlignment="1">
      <alignment horizontal="center" vertical="top"/>
    </xf>
    <xf numFmtId="0" fontId="2" fillId="4" borderId="17" xfId="2" applyFill="1" applyBorder="1" applyAlignment="1">
      <alignment horizontal="center"/>
    </xf>
    <xf numFmtId="0" fontId="2" fillId="0" borderId="19" xfId="2" applyBorder="1" applyAlignment="1">
      <alignment horizontal="center" vertical="top" wrapText="1"/>
    </xf>
    <xf numFmtId="0" fontId="54" fillId="3" borderId="22" xfId="4" applyFont="1" applyFill="1" applyBorder="1" applyAlignment="1">
      <alignment horizontal="left" vertical="top" wrapText="1"/>
    </xf>
    <xf numFmtId="0" fontId="75" fillId="0" borderId="9" xfId="2" applyFont="1" applyBorder="1" applyAlignment="1">
      <alignment vertical="top" wrapText="1"/>
    </xf>
    <xf numFmtId="0" fontId="2" fillId="0" borderId="15" xfId="2" applyBorder="1" applyAlignment="1">
      <alignment horizontal="left" vertical="top" wrapText="1"/>
    </xf>
    <xf numFmtId="49" fontId="8" fillId="3" borderId="14" xfId="7" applyNumberFormat="1" applyFont="1" applyFill="1" applyBorder="1"/>
    <xf numFmtId="49" fontId="8" fillId="3" borderId="10" xfId="7" applyNumberFormat="1" applyFont="1" applyFill="1" applyBorder="1"/>
    <xf numFmtId="4" fontId="2" fillId="3" borderId="10" xfId="6" applyNumberFormat="1" applyFont="1" applyFill="1" applyBorder="1" applyAlignment="1"/>
    <xf numFmtId="49" fontId="2" fillId="3" borderId="10" xfId="7" applyNumberFormat="1" applyFont="1" applyFill="1" applyBorder="1" applyAlignment="1">
      <alignment horizontal="right"/>
    </xf>
    <xf numFmtId="0" fontId="8" fillId="0" borderId="11" xfId="2" applyFont="1" applyBorder="1" applyAlignment="1">
      <alignment horizontal="left" vertical="top" wrapText="1"/>
    </xf>
    <xf numFmtId="0" fontId="76" fillId="3" borderId="10" xfId="4" applyFont="1" applyFill="1" applyBorder="1" applyAlignment="1">
      <alignment horizontal="left" vertical="top"/>
    </xf>
    <xf numFmtId="0" fontId="8" fillId="0" borderId="15" xfId="2" applyFont="1" applyBorder="1" applyAlignment="1">
      <alignment vertical="top" wrapText="1"/>
    </xf>
    <xf numFmtId="0" fontId="54" fillId="3" borderId="14" xfId="4" applyFont="1" applyFill="1" applyBorder="1" applyAlignment="1">
      <alignment horizontal="left" vertical="top" wrapText="1"/>
    </xf>
    <xf numFmtId="0" fontId="2" fillId="0" borderId="11" xfId="2" applyBorder="1" applyAlignment="1">
      <alignment horizontal="left"/>
    </xf>
    <xf numFmtId="0" fontId="54" fillId="3" borderId="10" xfId="4" applyFont="1" applyFill="1" applyBorder="1" applyAlignment="1">
      <alignment horizontal="left" vertical="top"/>
    </xf>
    <xf numFmtId="0" fontId="2" fillId="4" borderId="23" xfId="2" applyFill="1" applyBorder="1" applyAlignment="1">
      <alignment horizontal="center" vertical="top" wrapText="1"/>
    </xf>
    <xf numFmtId="0" fontId="2" fillId="4" borderId="24" xfId="2" applyFill="1" applyBorder="1" applyAlignment="1">
      <alignment horizontal="center" vertical="top"/>
    </xf>
    <xf numFmtId="0" fontId="2" fillId="4" borderId="25" xfId="2" applyFill="1" applyBorder="1" applyAlignment="1">
      <alignment horizontal="left"/>
    </xf>
    <xf numFmtId="192" fontId="2" fillId="4" borderId="26" xfId="1" applyNumberFormat="1" applyFont="1" applyFill="1" applyBorder="1" applyAlignment="1">
      <alignment horizontal="center" vertical="top"/>
    </xf>
    <xf numFmtId="43" fontId="2" fillId="4" borderId="26" xfId="1" applyFont="1" applyFill="1" applyBorder="1" applyAlignment="1">
      <alignment horizontal="center" vertical="top"/>
    </xf>
    <xf numFmtId="0" fontId="2" fillId="4" borderId="16" xfId="2" applyFill="1" applyBorder="1" applyAlignment="1">
      <alignment horizontal="center"/>
    </xf>
    <xf numFmtId="0" fontId="2" fillId="4" borderId="18" xfId="2" applyFill="1" applyBorder="1" applyAlignment="1">
      <alignment horizontal="center"/>
    </xf>
    <xf numFmtId="192" fontId="5" fillId="3" borderId="26" xfId="6" applyNumberFormat="1" applyFont="1" applyFill="1" applyBorder="1"/>
    <xf numFmtId="192" fontId="12" fillId="3" borderId="73" xfId="6" applyNumberFormat="1" applyFont="1" applyFill="1" applyBorder="1" applyAlignment="1">
      <alignment horizontal="center"/>
    </xf>
    <xf numFmtId="193" fontId="5" fillId="3" borderId="26" xfId="6" applyNumberFormat="1" applyFont="1" applyFill="1" applyBorder="1"/>
    <xf numFmtId="193" fontId="5" fillId="3" borderId="26" xfId="6" applyNumberFormat="1" applyFont="1" applyFill="1" applyBorder="1" applyAlignment="1">
      <alignment horizontal="right"/>
    </xf>
    <xf numFmtId="193" fontId="12" fillId="6" borderId="26" xfId="6" applyNumberFormat="1" applyFont="1" applyFill="1" applyBorder="1" applyAlignment="1"/>
    <xf numFmtId="192" fontId="5" fillId="6" borderId="26" xfId="6" applyNumberFormat="1" applyFont="1" applyFill="1" applyBorder="1"/>
    <xf numFmtId="192" fontId="8" fillId="3" borderId="10" xfId="12" applyNumberFormat="1" applyFont="1" applyFill="1" applyBorder="1"/>
    <xf numFmtId="192" fontId="30" fillId="8" borderId="36" xfId="12" applyNumberFormat="1" applyFont="1" applyFill="1" applyBorder="1" applyAlignment="1">
      <alignment horizontal="right" vertical="center"/>
    </xf>
    <xf numFmtId="192" fontId="30" fillId="8" borderId="36" xfId="2" applyNumberFormat="1" applyFont="1" applyFill="1" applyBorder="1" applyAlignment="1">
      <alignment horizontal="right" vertical="center"/>
    </xf>
    <xf numFmtId="43" fontId="2" fillId="3" borderId="0" xfId="6" applyFont="1" applyFill="1"/>
    <xf numFmtId="43" fontId="2" fillId="0" borderId="0" xfId="6" applyFont="1"/>
    <xf numFmtId="192" fontId="2" fillId="3" borderId="0" xfId="6" applyNumberFormat="1" applyFont="1" applyFill="1"/>
    <xf numFmtId="192" fontId="2" fillId="0" borderId="0" xfId="6" applyNumberFormat="1" applyFont="1"/>
    <xf numFmtId="43" fontId="77" fillId="0" borderId="0" xfId="6" applyFont="1" applyAlignment="1"/>
    <xf numFmtId="43" fontId="78" fillId="6" borderId="42" xfId="6" applyFont="1" applyFill="1" applyBorder="1"/>
    <xf numFmtId="192" fontId="78" fillId="6" borderId="42" xfId="6" applyNumberFormat="1" applyFont="1" applyFill="1" applyBorder="1"/>
    <xf numFmtId="0" fontId="79" fillId="0" borderId="0" xfId="0" applyFont="1" applyAlignment="1">
      <alignment wrapText="1"/>
    </xf>
    <xf numFmtId="0" fontId="79" fillId="0" borderId="0" xfId="0" applyFont="1"/>
    <xf numFmtId="0" fontId="0" fillId="3" borderId="0" xfId="0" applyFill="1"/>
    <xf numFmtId="0" fontId="54" fillId="0" borderId="26" xfId="0" applyFont="1" applyBorder="1" applyAlignment="1">
      <alignment horizontal="left"/>
    </xf>
    <xf numFmtId="0" fontId="54" fillId="0" borderId="26" xfId="0" applyFont="1" applyBorder="1"/>
    <xf numFmtId="0" fontId="54" fillId="0" borderId="26" xfId="0" applyFont="1" applyBorder="1" applyAlignment="1">
      <alignment horizontal="left" indent="1"/>
    </xf>
    <xf numFmtId="0" fontId="54" fillId="0" borderId="26" xfId="0" applyFont="1" applyBorder="1" applyAlignment="1">
      <alignment horizontal="left" wrapText="1" indent="2"/>
    </xf>
    <xf numFmtId="0" fontId="54" fillId="0" borderId="26" xfId="0" applyFont="1" applyBorder="1" applyAlignment="1">
      <alignment horizontal="left" wrapText="1"/>
    </xf>
    <xf numFmtId="43" fontId="0" fillId="0" borderId="26" xfId="6" applyFont="1" applyBorder="1" applyAlignment="1">
      <alignment horizontal="left"/>
    </xf>
    <xf numFmtId="43" fontId="0" fillId="0" borderId="26" xfId="6" applyFont="1" applyBorder="1"/>
    <xf numFmtId="0" fontId="0" fillId="0" borderId="17" xfId="0" applyBorder="1" applyAlignment="1">
      <alignment horizontal="left"/>
    </xf>
    <xf numFmtId="0" fontId="0" fillId="0" borderId="17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26" xfId="11" applyBorder="1" applyAlignment="1">
      <alignment horizontal="center" vertical="top"/>
    </xf>
    <xf numFmtId="189" fontId="70" fillId="0" borderId="0" xfId="14" applyNumberFormat="1" applyFont="1" applyAlignment="1">
      <alignment horizontal="right"/>
    </xf>
    <xf numFmtId="188" fontId="70" fillId="0" borderId="0" xfId="14" applyNumberFormat="1" applyFont="1" applyAlignment="1">
      <alignment horizontal="right"/>
    </xf>
    <xf numFmtId="189" fontId="70" fillId="3" borderId="0" xfId="14" applyNumberFormat="1" applyFont="1" applyFill="1" applyAlignment="1"/>
    <xf numFmtId="0" fontId="8" fillId="3" borderId="16" xfId="11" applyFont="1" applyFill="1" applyBorder="1" applyAlignment="1">
      <alignment vertical="top" wrapText="1"/>
    </xf>
    <xf numFmtId="0" fontId="8" fillId="3" borderId="17" xfId="11" applyFont="1" applyFill="1" applyBorder="1" applyAlignment="1">
      <alignment horizontal="center" vertical="top"/>
    </xf>
    <xf numFmtId="0" fontId="41" fillId="3" borderId="17" xfId="11" applyFont="1" applyFill="1" applyBorder="1" applyAlignment="1">
      <alignment horizontal="center" wrapText="1"/>
    </xf>
    <xf numFmtId="189" fontId="41" fillId="3" borderId="17" xfId="14" applyNumberFormat="1" applyFont="1" applyFill="1" applyBorder="1" applyAlignment="1">
      <alignment horizontal="right"/>
    </xf>
    <xf numFmtId="0" fontId="17" fillId="0" borderId="0" xfId="2" applyFont="1" applyAlignment="1">
      <alignment horizontal="left"/>
    </xf>
    <xf numFmtId="0" fontId="2" fillId="0" borderId="0" xfId="2" applyAlignment="1">
      <alignment horizontal="left"/>
    </xf>
    <xf numFmtId="0" fontId="26" fillId="0" borderId="36" xfId="11" applyFont="1" applyBorder="1" applyAlignment="1"/>
    <xf numFmtId="0" fontId="36" fillId="0" borderId="69" xfId="11" applyFont="1" applyBorder="1" applyAlignment="1">
      <alignment horizontal="center" vertical="center"/>
    </xf>
    <xf numFmtId="193" fontId="36" fillId="0" borderId="69" xfId="12" applyNumberFormat="1" applyFont="1" applyBorder="1" applyAlignment="1">
      <alignment horizontal="center" vertical="center"/>
    </xf>
    <xf numFmtId="192" fontId="36" fillId="0" borderId="69" xfId="11" applyNumberFormat="1" applyFont="1" applyBorder="1" applyAlignment="1">
      <alignment horizontal="center" vertical="center"/>
    </xf>
    <xf numFmtId="43" fontId="36" fillId="0" borderId="69" xfId="12" applyFont="1" applyBorder="1" applyAlignment="1">
      <alignment horizontal="center" vertical="center"/>
    </xf>
    <xf numFmtId="0" fontId="36" fillId="0" borderId="69" xfId="11" applyFont="1" applyBorder="1" applyAlignment="1">
      <alignment horizontal="right" vertical="top"/>
    </xf>
    <xf numFmtId="194" fontId="36" fillId="0" borderId="69" xfId="12" applyNumberFormat="1" applyFont="1" applyBorder="1" applyAlignment="1">
      <alignment horizontal="center" vertical="center"/>
    </xf>
    <xf numFmtId="43" fontId="36" fillId="0" borderId="69" xfId="1" applyFont="1" applyBorder="1" applyAlignment="1">
      <alignment horizontal="center" vertical="center"/>
    </xf>
    <xf numFmtId="192" fontId="36" fillId="0" borderId="69" xfId="12" applyNumberFormat="1" applyFont="1" applyBorder="1" applyAlignment="1"/>
    <xf numFmtId="192" fontId="36" fillId="0" borderId="69" xfId="12" applyNumberFormat="1" applyFont="1" applyBorder="1" applyAlignment="1">
      <alignment horizontal="center" vertical="center"/>
    </xf>
    <xf numFmtId="1" fontId="36" fillId="0" borderId="69" xfId="12" applyNumberFormat="1" applyFont="1" applyBorder="1" applyAlignment="1">
      <alignment horizontal="center" vertical="center"/>
    </xf>
    <xf numFmtId="0" fontId="36" fillId="7" borderId="40" xfId="11" applyFont="1" applyFill="1" applyBorder="1"/>
    <xf numFmtId="0" fontId="48" fillId="7" borderId="40" xfId="11" applyFont="1" applyFill="1" applyBorder="1" applyAlignment="1">
      <alignment horizontal="center"/>
    </xf>
    <xf numFmtId="193" fontId="48" fillId="7" borderId="40" xfId="12" applyNumberFormat="1" applyFont="1" applyFill="1" applyBorder="1" applyAlignment="1">
      <alignment horizontal="right"/>
    </xf>
    <xf numFmtId="192" fontId="48" fillId="7" borderId="40" xfId="12" applyNumberFormat="1" applyFont="1" applyFill="1" applyBorder="1"/>
    <xf numFmtId="43" fontId="48" fillId="7" borderId="40" xfId="12" applyFont="1" applyFill="1" applyBorder="1" applyAlignment="1">
      <alignment horizontal="right"/>
    </xf>
    <xf numFmtId="192" fontId="48" fillId="7" borderId="40" xfId="12" applyNumberFormat="1" applyFont="1" applyFill="1" applyBorder="1" applyAlignment="1">
      <alignment horizontal="right" vertical="top"/>
    </xf>
    <xf numFmtId="194" fontId="48" fillId="7" borderId="40" xfId="12" applyNumberFormat="1" applyFont="1" applyFill="1" applyBorder="1" applyAlignment="1">
      <alignment horizontal="right"/>
    </xf>
    <xf numFmtId="43" fontId="48" fillId="7" borderId="40" xfId="1" applyFont="1" applyFill="1" applyBorder="1" applyAlignment="1">
      <alignment horizontal="right"/>
    </xf>
    <xf numFmtId="192" fontId="48" fillId="7" borderId="40" xfId="12" applyNumberFormat="1" applyFont="1" applyFill="1" applyBorder="1" applyAlignment="1"/>
    <xf numFmtId="193" fontId="48" fillId="7" borderId="40" xfId="12" applyNumberFormat="1" applyFont="1" applyFill="1" applyBorder="1"/>
    <xf numFmtId="1" fontId="48" fillId="7" borderId="40" xfId="12" applyNumberFormat="1" applyFont="1" applyFill="1" applyBorder="1" applyAlignment="1">
      <alignment horizontal="center"/>
    </xf>
    <xf numFmtId="194" fontId="48" fillId="7" borderId="40" xfId="12" applyNumberFormat="1" applyFont="1" applyFill="1" applyBorder="1"/>
    <xf numFmtId="0" fontId="36" fillId="0" borderId="40" xfId="11" applyFont="1" applyBorder="1"/>
    <xf numFmtId="0" fontId="48" fillId="0" borderId="40" xfId="11" applyFont="1" applyBorder="1" applyAlignment="1">
      <alignment horizontal="center"/>
    </xf>
    <xf numFmtId="193" fontId="48" fillId="0" borderId="40" xfId="11" applyNumberFormat="1" applyFont="1" applyBorder="1" applyAlignment="1">
      <alignment horizontal="right"/>
    </xf>
    <xf numFmtId="192" fontId="48" fillId="0" borderId="40" xfId="11" applyNumberFormat="1" applyFont="1" applyBorder="1" applyAlignment="1">
      <alignment horizontal="left"/>
    </xf>
    <xf numFmtId="43" fontId="48" fillId="0" borderId="40" xfId="11" applyNumberFormat="1" applyFont="1" applyBorder="1" applyAlignment="1">
      <alignment horizontal="right"/>
    </xf>
    <xf numFmtId="0" fontId="48" fillId="0" borderId="40" xfId="11" applyFont="1" applyBorder="1" applyAlignment="1">
      <alignment horizontal="right" vertical="top"/>
    </xf>
    <xf numFmtId="0" fontId="48" fillId="0" borderId="40" xfId="11" applyFont="1" applyBorder="1" applyAlignment="1">
      <alignment horizontal="right"/>
    </xf>
    <xf numFmtId="43" fontId="48" fillId="0" borderId="40" xfId="1" applyFont="1" applyBorder="1" applyAlignment="1">
      <alignment horizontal="right"/>
    </xf>
    <xf numFmtId="189" fontId="48" fillId="0" borderId="40" xfId="11" applyNumberFormat="1" applyFont="1" applyBorder="1"/>
    <xf numFmtId="193" fontId="48" fillId="0" borderId="40" xfId="11" applyNumberFormat="1" applyFont="1" applyBorder="1" applyAlignment="1">
      <alignment horizontal="center"/>
    </xf>
    <xf numFmtId="198" fontId="36" fillId="0" borderId="40" xfId="12" applyNumberFormat="1" applyFont="1" applyBorder="1" applyAlignment="1">
      <alignment horizontal="center"/>
    </xf>
    <xf numFmtId="199" fontId="36" fillId="0" borderId="40" xfId="12" applyNumberFormat="1" applyFont="1" applyBorder="1" applyAlignment="1">
      <alignment horizontal="center"/>
    </xf>
    <xf numFmtId="192" fontId="48" fillId="0" borderId="40" xfId="11" applyNumberFormat="1" applyFont="1" applyBorder="1" applyAlignment="1">
      <alignment horizontal="center"/>
    </xf>
    <xf numFmtId="187" fontId="48" fillId="0" borderId="40" xfId="11" applyNumberFormat="1" applyFont="1" applyBorder="1" applyAlignment="1">
      <alignment horizontal="right" vertical="top"/>
    </xf>
    <xf numFmtId="194" fontId="48" fillId="0" borderId="40" xfId="11" applyNumberFormat="1" applyFont="1" applyBorder="1" applyAlignment="1">
      <alignment horizontal="right"/>
    </xf>
    <xf numFmtId="189" fontId="48" fillId="0" borderId="40" xfId="11" applyNumberFormat="1" applyFont="1" applyBorder="1" applyAlignment="1">
      <alignment horizontal="right"/>
    </xf>
    <xf numFmtId="43" fontId="48" fillId="0" borderId="40" xfId="11" applyNumberFormat="1" applyFont="1" applyBorder="1" applyAlignment="1">
      <alignment horizontal="center"/>
    </xf>
    <xf numFmtId="43" fontId="48" fillId="0" borderId="40" xfId="1" applyFont="1" applyBorder="1" applyAlignment="1">
      <alignment horizontal="center"/>
    </xf>
    <xf numFmtId="188" fontId="48" fillId="0" borderId="40" xfId="11" applyNumberFormat="1" applyFont="1" applyBorder="1" applyAlignment="1">
      <alignment horizontal="right"/>
    </xf>
    <xf numFmtId="0" fontId="48" fillId="0" borderId="40" xfId="11" applyFont="1" applyBorder="1"/>
    <xf numFmtId="192" fontId="48" fillId="7" borderId="40" xfId="12" applyNumberFormat="1" applyFont="1" applyFill="1" applyBorder="1" applyAlignment="1">
      <alignment horizontal="center"/>
    </xf>
    <xf numFmtId="189" fontId="48" fillId="7" borderId="40" xfId="12" applyNumberFormat="1" applyFont="1" applyFill="1" applyBorder="1" applyAlignment="1"/>
    <xf numFmtId="193" fontId="48" fillId="7" borderId="40" xfId="12" applyNumberFormat="1" applyFont="1" applyFill="1" applyBorder="1" applyAlignment="1">
      <alignment horizontal="center"/>
    </xf>
    <xf numFmtId="1" fontId="36" fillId="7" borderId="40" xfId="12" applyNumberFormat="1" applyFont="1" applyFill="1" applyBorder="1" applyAlignment="1">
      <alignment horizontal="center"/>
    </xf>
    <xf numFmtId="188" fontId="36" fillId="7" borderId="40" xfId="3" applyNumberFormat="1" applyFont="1" applyFill="1" applyBorder="1" applyAlignment="1">
      <alignment horizontal="center"/>
    </xf>
    <xf numFmtId="189" fontId="48" fillId="0" borderId="40" xfId="11" applyNumberFormat="1" applyFont="1" applyBorder="1" applyAlignment="1">
      <alignment horizontal="center"/>
    </xf>
    <xf numFmtId="189" fontId="48" fillId="0" borderId="40" xfId="11" applyNumberFormat="1" applyFont="1" applyBorder="1" applyAlignment="1">
      <alignment horizontal="right" vertical="top"/>
    </xf>
    <xf numFmtId="193" fontId="48" fillId="0" borderId="0" xfId="12" applyNumberFormat="1" applyFont="1" applyAlignment="1">
      <alignment horizontal="right"/>
    </xf>
    <xf numFmtId="43" fontId="48" fillId="0" borderId="40" xfId="22" applyFont="1" applyBorder="1" applyAlignment="1">
      <alignment horizontal="right"/>
    </xf>
    <xf numFmtId="0" fontId="36" fillId="7" borderId="40" xfId="2" applyFont="1" applyFill="1" applyBorder="1"/>
    <xf numFmtId="192" fontId="48" fillId="7" borderId="40" xfId="12" applyNumberFormat="1" applyFont="1" applyFill="1" applyBorder="1" applyAlignment="1">
      <alignment horizontal="right"/>
    </xf>
    <xf numFmtId="0" fontId="48" fillId="7" borderId="40" xfId="11" applyFont="1" applyFill="1" applyBorder="1" applyAlignment="1">
      <alignment horizontal="right" vertical="top"/>
    </xf>
    <xf numFmtId="0" fontId="48" fillId="7" borderId="40" xfId="11" applyFont="1" applyFill="1" applyBorder="1"/>
    <xf numFmtId="0" fontId="48" fillId="3" borderId="40" xfId="11" applyFont="1" applyFill="1" applyBorder="1" applyAlignment="1">
      <alignment horizontal="center"/>
    </xf>
    <xf numFmtId="193" fontId="48" fillId="3" borderId="40" xfId="12" applyNumberFormat="1" applyFont="1" applyFill="1" applyBorder="1" applyAlignment="1">
      <alignment horizontal="right"/>
    </xf>
    <xf numFmtId="192" fontId="48" fillId="3" borderId="40" xfId="12" applyNumberFormat="1" applyFont="1" applyFill="1" applyBorder="1" applyAlignment="1">
      <alignment horizontal="right"/>
    </xf>
    <xf numFmtId="43" fontId="48" fillId="3" borderId="40" xfId="12" applyFont="1" applyFill="1" applyBorder="1" applyAlignment="1">
      <alignment horizontal="right"/>
    </xf>
    <xf numFmtId="0" fontId="48" fillId="3" borderId="40" xfId="11" applyFont="1" applyFill="1" applyBorder="1" applyAlignment="1">
      <alignment horizontal="right" vertical="top"/>
    </xf>
    <xf numFmtId="194" fontId="48" fillId="0" borderId="40" xfId="12" applyNumberFormat="1" applyFont="1" applyBorder="1" applyAlignment="1">
      <alignment horizontal="right"/>
    </xf>
    <xf numFmtId="193" fontId="48" fillId="0" borderId="40" xfId="12" applyNumberFormat="1" applyFont="1" applyBorder="1" applyAlignment="1">
      <alignment horizontal="right"/>
    </xf>
    <xf numFmtId="192" fontId="48" fillId="0" borderId="40" xfId="12" applyNumberFormat="1" applyFont="1" applyBorder="1" applyAlignment="1">
      <alignment horizontal="right"/>
    </xf>
    <xf numFmtId="43" fontId="48" fillId="0" borderId="40" xfId="12" applyFont="1" applyBorder="1" applyAlignment="1">
      <alignment horizontal="right"/>
    </xf>
    <xf numFmtId="194" fontId="48" fillId="7" borderId="40" xfId="11" applyNumberFormat="1" applyFont="1" applyFill="1" applyBorder="1" applyAlignment="1">
      <alignment horizontal="right"/>
    </xf>
    <xf numFmtId="193" fontId="48" fillId="7" borderId="40" xfId="11" applyNumberFormat="1" applyFont="1" applyFill="1" applyBorder="1"/>
    <xf numFmtId="43" fontId="48" fillId="7" borderId="40" xfId="11" applyNumberFormat="1" applyFont="1" applyFill="1" applyBorder="1"/>
    <xf numFmtId="188" fontId="48" fillId="7" borderId="40" xfId="3" applyNumberFormat="1" applyFont="1" applyFill="1" applyBorder="1"/>
    <xf numFmtId="192" fontId="48" fillId="0" borderId="40" xfId="12" applyNumberFormat="1" applyFont="1" applyBorder="1"/>
    <xf numFmtId="193" fontId="48" fillId="0" borderId="40" xfId="11" applyNumberFormat="1" applyFont="1" applyBorder="1"/>
    <xf numFmtId="192" fontId="48" fillId="0" borderId="40" xfId="11" applyNumberFormat="1" applyFont="1" applyBorder="1"/>
    <xf numFmtId="43" fontId="48" fillId="0" borderId="40" xfId="11" applyNumberFormat="1" applyFont="1" applyBorder="1"/>
    <xf numFmtId="0" fontId="48" fillId="0" borderId="40" xfId="12" applyNumberFormat="1" applyFont="1" applyBorder="1"/>
    <xf numFmtId="193" fontId="48" fillId="0" borderId="40" xfId="12" applyNumberFormat="1" applyFont="1" applyBorder="1"/>
    <xf numFmtId="192" fontId="36" fillId="7" borderId="40" xfId="12" applyNumberFormat="1" applyFont="1" applyFill="1" applyBorder="1" applyAlignment="1">
      <alignment horizontal="center"/>
    </xf>
    <xf numFmtId="0" fontId="40" fillId="3" borderId="40" xfId="11" applyFont="1" applyFill="1" applyBorder="1"/>
    <xf numFmtId="0" fontId="4" fillId="3" borderId="40" xfId="11" applyFont="1" applyFill="1" applyBorder="1" applyAlignment="1">
      <alignment horizontal="center"/>
    </xf>
    <xf numFmtId="193" fontId="4" fillId="3" borderId="40" xfId="12" applyNumberFormat="1" applyFont="1" applyFill="1" applyBorder="1" applyAlignment="1">
      <alignment horizontal="right"/>
    </xf>
    <xf numFmtId="192" fontId="4" fillId="3" borderId="40" xfId="12" applyNumberFormat="1" applyFont="1" applyFill="1" applyBorder="1" applyAlignment="1">
      <alignment horizontal="right"/>
    </xf>
    <xf numFmtId="43" fontId="4" fillId="3" borderId="40" xfId="12" applyFont="1" applyFill="1" applyBorder="1" applyAlignment="1">
      <alignment horizontal="right"/>
    </xf>
    <xf numFmtId="0" fontId="4" fillId="3" borderId="40" xfId="11" applyFont="1" applyFill="1" applyBorder="1" applyAlignment="1">
      <alignment horizontal="right" vertical="top"/>
    </xf>
    <xf numFmtId="194" fontId="4" fillId="3" borderId="40" xfId="12" applyNumberFormat="1" applyFont="1" applyFill="1" applyBorder="1" applyAlignment="1">
      <alignment horizontal="right"/>
    </xf>
    <xf numFmtId="49" fontId="36" fillId="3" borderId="40" xfId="20" quotePrefix="1" applyNumberFormat="1" applyFont="1" applyFill="1" applyBorder="1" applyAlignment="1">
      <alignment horizontal="left" vertical="center" wrapText="1"/>
    </xf>
    <xf numFmtId="0" fontId="36" fillId="0" borderId="69" xfId="11" applyFont="1" applyBorder="1"/>
    <xf numFmtId="0" fontId="48" fillId="0" borderId="69" xfId="11" applyFont="1" applyBorder="1" applyAlignment="1">
      <alignment horizontal="right"/>
    </xf>
    <xf numFmtId="193" fontId="48" fillId="0" borderId="69" xfId="12" applyNumberFormat="1" applyFont="1" applyBorder="1" applyAlignment="1">
      <alignment horizontal="right"/>
    </xf>
    <xf numFmtId="192" fontId="48" fillId="0" borderId="69" xfId="12" applyNumberFormat="1" applyFont="1" applyBorder="1"/>
    <xf numFmtId="43" fontId="48" fillId="0" borderId="69" xfId="12" applyFont="1" applyBorder="1" applyAlignment="1">
      <alignment horizontal="right"/>
    </xf>
    <xf numFmtId="0" fontId="48" fillId="0" borderId="69" xfId="11" applyFont="1" applyBorder="1" applyAlignment="1">
      <alignment horizontal="right" vertical="top"/>
    </xf>
    <xf numFmtId="194" fontId="48" fillId="0" borderId="69" xfId="11" applyNumberFormat="1" applyFont="1" applyBorder="1" applyAlignment="1">
      <alignment horizontal="right"/>
    </xf>
    <xf numFmtId="0" fontId="48" fillId="0" borderId="69" xfId="11" applyFont="1" applyBorder="1"/>
    <xf numFmtId="43" fontId="48" fillId="0" borderId="69" xfId="1" applyFont="1" applyBorder="1" applyAlignment="1">
      <alignment horizontal="right"/>
    </xf>
    <xf numFmtId="193" fontId="48" fillId="0" borderId="69" xfId="11" applyNumberFormat="1" applyFont="1" applyBorder="1"/>
    <xf numFmtId="0" fontId="48" fillId="0" borderId="69" xfId="12" applyNumberFormat="1" applyFont="1" applyBorder="1"/>
    <xf numFmtId="0" fontId="36" fillId="0" borderId="55" xfId="11" applyFont="1" applyBorder="1"/>
    <xf numFmtId="192" fontId="36" fillId="0" borderId="55" xfId="11" applyNumberFormat="1" applyFont="1" applyBorder="1" applyAlignment="1">
      <alignment horizontal="center"/>
    </xf>
    <xf numFmtId="198" fontId="36" fillId="0" borderId="55" xfId="12" applyNumberFormat="1" applyFont="1" applyBorder="1" applyAlignment="1">
      <alignment horizontal="center"/>
    </xf>
    <xf numFmtId="0" fontId="11" fillId="0" borderId="0" xfId="11" applyFont="1"/>
    <xf numFmtId="0" fontId="80" fillId="0" borderId="0" xfId="0" applyFont="1"/>
    <xf numFmtId="0" fontId="39" fillId="3" borderId="26" xfId="4" applyFont="1" applyFill="1" applyBorder="1" applyAlignment="1">
      <alignment horizontal="center" vertical="top"/>
    </xf>
    <xf numFmtId="0" fontId="39" fillId="3" borderId="26" xfId="4" applyFont="1" applyFill="1" applyBorder="1" applyAlignment="1">
      <alignment vertical="top"/>
    </xf>
    <xf numFmtId="0" fontId="81" fillId="3" borderId="26" xfId="4" applyFont="1" applyFill="1" applyBorder="1" applyAlignment="1">
      <alignment horizontal="left" vertical="top" wrapText="1"/>
    </xf>
    <xf numFmtId="0" fontId="81" fillId="3" borderId="26" xfId="4" applyFont="1" applyFill="1" applyBorder="1" applyAlignment="1">
      <alignment horizontal="right" vertical="top" wrapText="1"/>
    </xf>
    <xf numFmtId="0" fontId="39" fillId="3" borderId="26" xfId="4" applyFont="1" applyFill="1" applyBorder="1" applyAlignment="1">
      <alignment horizontal="center" vertical="center" wrapText="1"/>
    </xf>
    <xf numFmtId="0" fontId="39" fillId="3" borderId="26" xfId="4" applyFont="1" applyFill="1" applyBorder="1" applyAlignment="1">
      <alignment horizontal="center" vertical="top" wrapText="1"/>
    </xf>
    <xf numFmtId="0" fontId="39" fillId="3" borderId="26" xfId="4" applyFont="1" applyFill="1" applyBorder="1" applyAlignment="1">
      <alignment horizontal="center" vertical="center"/>
    </xf>
    <xf numFmtId="0" fontId="82" fillId="3" borderId="26" xfId="0" applyFont="1" applyFill="1" applyBorder="1" applyAlignment="1">
      <alignment wrapText="1"/>
    </xf>
    <xf numFmtId="0" fontId="83" fillId="3" borderId="26" xfId="4" applyFont="1" applyFill="1" applyBorder="1" applyAlignment="1">
      <alignment horizontal="center" vertical="center"/>
    </xf>
    <xf numFmtId="0" fontId="81" fillId="2" borderId="17" xfId="4" applyFont="1" applyFill="1" applyBorder="1" applyAlignment="1">
      <alignment horizontal="center" vertical="center"/>
    </xf>
    <xf numFmtId="197" fontId="39" fillId="2" borderId="17" xfId="4" applyNumberFormat="1" applyFont="1" applyFill="1" applyBorder="1" applyAlignment="1">
      <alignment horizontal="right" vertical="center" wrapText="1"/>
    </xf>
    <xf numFmtId="0" fontId="39" fillId="2" borderId="17" xfId="4" applyFont="1" applyFill="1" applyBorder="1" applyAlignment="1">
      <alignment horizontal="right" vertical="center" wrapText="1"/>
    </xf>
    <xf numFmtId="192" fontId="11" fillId="3" borderId="72" xfId="6" applyNumberFormat="1" applyFont="1" applyFill="1" applyBorder="1"/>
    <xf numFmtId="193" fontId="11" fillId="3" borderId="72" xfId="6" applyNumberFormat="1" applyFont="1" applyFill="1" applyBorder="1" applyAlignment="1"/>
    <xf numFmtId="192" fontId="11" fillId="3" borderId="72" xfId="6" applyNumberFormat="1" applyFont="1" applyFill="1" applyBorder="1" applyAlignment="1"/>
    <xf numFmtId="192" fontId="11" fillId="3" borderId="72" xfId="6" applyNumberFormat="1" applyFont="1" applyFill="1" applyBorder="1" applyAlignment="1">
      <alignment horizontal="right"/>
    </xf>
    <xf numFmtId="193" fontId="11" fillId="3" borderId="72" xfId="6" applyNumberFormat="1" applyFont="1" applyFill="1" applyBorder="1" applyAlignment="1">
      <alignment horizontal="right"/>
    </xf>
    <xf numFmtId="193" fontId="11" fillId="3" borderId="64" xfId="6" applyNumberFormat="1" applyFont="1" applyFill="1" applyBorder="1" applyAlignment="1">
      <alignment horizontal="right"/>
    </xf>
    <xf numFmtId="192" fontId="11" fillId="3" borderId="68" xfId="6" applyNumberFormat="1" applyFont="1" applyFill="1" applyBorder="1"/>
    <xf numFmtId="193" fontId="11" fillId="3" borderId="68" xfId="6" applyNumberFormat="1" applyFont="1" applyFill="1" applyBorder="1" applyAlignment="1"/>
    <xf numFmtId="192" fontId="11" fillId="3" borderId="68" xfId="6" applyNumberFormat="1" applyFont="1" applyFill="1" applyBorder="1" applyAlignment="1"/>
    <xf numFmtId="192" fontId="11" fillId="3" borderId="68" xfId="6" applyNumberFormat="1" applyFont="1" applyFill="1" applyBorder="1" applyAlignment="1">
      <alignment horizontal="right"/>
    </xf>
    <xf numFmtId="193" fontId="11" fillId="3" borderId="68" xfId="6" applyNumberFormat="1" applyFont="1" applyFill="1" applyBorder="1" applyAlignment="1">
      <alignment horizontal="right"/>
    </xf>
    <xf numFmtId="193" fontId="11" fillId="3" borderId="66" xfId="6" applyNumberFormat="1" applyFont="1" applyFill="1" applyBorder="1" applyAlignment="1">
      <alignment horizontal="right"/>
    </xf>
    <xf numFmtId="43" fontId="78" fillId="0" borderId="0" xfId="6" applyFont="1"/>
    <xf numFmtId="192" fontId="78" fillId="0" borderId="0" xfId="6" applyNumberFormat="1" applyFont="1"/>
    <xf numFmtId="192" fontId="12" fillId="0" borderId="0" xfId="6" applyNumberFormat="1" applyFont="1"/>
    <xf numFmtId="43" fontId="11" fillId="0" borderId="0" xfId="6" applyFont="1"/>
    <xf numFmtId="192" fontId="11" fillId="3" borderId="29" xfId="6" applyNumberFormat="1" applyFont="1" applyFill="1" applyBorder="1" applyAlignment="1">
      <alignment horizontal="center"/>
    </xf>
    <xf numFmtId="43" fontId="11" fillId="3" borderId="1" xfId="6" applyFont="1" applyFill="1" applyBorder="1" applyAlignment="1">
      <alignment horizontal="center"/>
    </xf>
    <xf numFmtId="43" fontId="11" fillId="3" borderId="29" xfId="6" applyFont="1" applyFill="1" applyBorder="1" applyAlignment="1">
      <alignment horizontal="center"/>
    </xf>
    <xf numFmtId="192" fontId="11" fillId="3" borderId="4" xfId="6" applyNumberFormat="1" applyFont="1" applyFill="1" applyBorder="1" applyAlignment="1">
      <alignment horizontal="center"/>
    </xf>
    <xf numFmtId="193" fontId="11" fillId="3" borderId="67" xfId="6" applyNumberFormat="1" applyFont="1" applyFill="1" applyBorder="1"/>
    <xf numFmtId="193" fontId="11" fillId="3" borderId="68" xfId="6" applyNumberFormat="1" applyFont="1" applyFill="1" applyBorder="1"/>
    <xf numFmtId="43" fontId="11" fillId="3" borderId="68" xfId="6" applyFont="1" applyFill="1" applyBorder="1"/>
    <xf numFmtId="192" fontId="11" fillId="3" borderId="68" xfId="6" applyNumberFormat="1" applyFont="1" applyFill="1" applyBorder="1" applyAlignment="1">
      <alignment horizontal="center"/>
    </xf>
    <xf numFmtId="193" fontId="11" fillId="3" borderId="66" xfId="6" applyNumberFormat="1" applyFont="1" applyFill="1" applyBorder="1"/>
    <xf numFmtId="193" fontId="11" fillId="3" borderId="68" xfId="6" applyNumberFormat="1" applyFont="1" applyFill="1" applyBorder="1" applyAlignment="1">
      <alignment horizontal="center"/>
    </xf>
    <xf numFmtId="193" fontId="36" fillId="3" borderId="65" xfId="6" applyNumberFormat="1" applyFont="1" applyFill="1" applyBorder="1"/>
    <xf numFmtId="193" fontId="36" fillId="3" borderId="67" xfId="6" applyNumberFormat="1" applyFont="1" applyFill="1" applyBorder="1"/>
    <xf numFmtId="0" fontId="40" fillId="0" borderId="36" xfId="4" applyFont="1" applyBorder="1" applyAlignment="1">
      <alignment vertical="top"/>
    </xf>
    <xf numFmtId="0" fontId="40" fillId="0" borderId="0" xfId="4" applyFont="1" applyBorder="1" applyAlignment="1">
      <alignment horizontal="left" vertical="top"/>
    </xf>
    <xf numFmtId="0" fontId="4" fillId="0" borderId="36" xfId="4" applyFont="1" applyBorder="1" applyAlignment="1"/>
    <xf numFmtId="43" fontId="34" fillId="3" borderId="36" xfId="6" applyFont="1" applyFill="1" applyBorder="1" applyAlignment="1">
      <alignment horizontal="left" wrapText="1"/>
    </xf>
    <xf numFmtId="192" fontId="5" fillId="3" borderId="28" xfId="12" applyNumberFormat="1" applyFont="1" applyFill="1" applyBorder="1" applyAlignment="1">
      <alignment horizontal="center" vertical="center"/>
    </xf>
    <xf numFmtId="194" fontId="5" fillId="3" borderId="25" xfId="12" applyNumberFormat="1" applyFont="1" applyFill="1" applyBorder="1" applyAlignment="1">
      <alignment horizontal="center" vertical="center"/>
    </xf>
    <xf numFmtId="0" fontId="78" fillId="3" borderId="46" xfId="4" applyFont="1" applyFill="1" applyBorder="1" applyAlignment="1">
      <alignment horizontal="center" vertical="center"/>
    </xf>
    <xf numFmtId="0" fontId="5" fillId="3" borderId="48" xfId="11" applyFont="1" applyFill="1" applyBorder="1" applyAlignment="1">
      <alignment horizontal="center" vertical="center"/>
    </xf>
    <xf numFmtId="194" fontId="5" fillId="3" borderId="49" xfId="12" applyNumberFormat="1" applyFont="1" applyFill="1" applyBorder="1" applyAlignment="1">
      <alignment horizontal="center" vertical="center"/>
    </xf>
    <xf numFmtId="1" fontId="5" fillId="3" borderId="49" xfId="12" applyNumberFormat="1" applyFont="1" applyFill="1" applyBorder="1" applyAlignment="1">
      <alignment horizontal="center" vertical="center"/>
    </xf>
    <xf numFmtId="0" fontId="5" fillId="3" borderId="49" xfId="11" applyFont="1" applyFill="1" applyBorder="1" applyAlignment="1">
      <alignment horizontal="center" vertical="center" wrapText="1"/>
    </xf>
    <xf numFmtId="194" fontId="5" fillId="3" borderId="50" xfId="12" applyNumberFormat="1" applyFont="1" applyFill="1" applyBorder="1" applyAlignment="1">
      <alignment horizontal="center" vertical="center"/>
    </xf>
    <xf numFmtId="0" fontId="5" fillId="3" borderId="49" xfId="11" applyFont="1" applyFill="1" applyBorder="1" applyAlignment="1">
      <alignment horizontal="center" vertical="center"/>
    </xf>
    <xf numFmtId="0" fontId="5" fillId="3" borderId="74" xfId="11" applyFont="1" applyFill="1" applyBorder="1" applyAlignment="1">
      <alignment horizontal="center" vertical="center"/>
    </xf>
    <xf numFmtId="192" fontId="5" fillId="3" borderId="49" xfId="12" applyNumberFormat="1" applyFont="1" applyFill="1" applyBorder="1" applyAlignment="1">
      <alignment horizontal="center" vertical="center"/>
    </xf>
    <xf numFmtId="193" fontId="5" fillId="3" borderId="74" xfId="12" applyNumberFormat="1" applyFont="1" applyFill="1" applyBorder="1" applyAlignment="1">
      <alignment horizontal="center" vertical="center"/>
    </xf>
    <xf numFmtId="0" fontId="5" fillId="3" borderId="0" xfId="11" applyFont="1" applyFill="1"/>
    <xf numFmtId="0" fontId="78" fillId="3" borderId="51" xfId="13" applyFont="1" applyFill="1" applyBorder="1"/>
    <xf numFmtId="194" fontId="78" fillId="3" borderId="0" xfId="13" applyNumberFormat="1" applyFont="1" applyFill="1"/>
    <xf numFmtId="1" fontId="78" fillId="3" borderId="0" xfId="13" applyNumberFormat="1" applyFont="1" applyFill="1"/>
    <xf numFmtId="0" fontId="78" fillId="3" borderId="0" xfId="13" applyFont="1" applyFill="1"/>
    <xf numFmtId="194" fontId="78" fillId="3" borderId="52" xfId="13" applyNumberFormat="1" applyFont="1" applyFill="1" applyBorder="1"/>
    <xf numFmtId="0" fontId="78" fillId="3" borderId="28" xfId="13" applyFont="1" applyFill="1" applyBorder="1"/>
    <xf numFmtId="194" fontId="78" fillId="3" borderId="28" xfId="13" applyNumberFormat="1" applyFont="1" applyFill="1" applyBorder="1"/>
    <xf numFmtId="0" fontId="78" fillId="3" borderId="58" xfId="13" applyFont="1" applyFill="1" applyBorder="1"/>
    <xf numFmtId="0" fontId="78" fillId="3" borderId="46" xfId="13" applyFont="1" applyFill="1" applyBorder="1"/>
    <xf numFmtId="193" fontId="78" fillId="3" borderId="0" xfId="13" applyNumberFormat="1" applyFont="1" applyFill="1"/>
    <xf numFmtId="0" fontId="12" fillId="3" borderId="0" xfId="11" applyFont="1" applyFill="1"/>
    <xf numFmtId="0" fontId="5" fillId="3" borderId="26" xfId="11" applyFont="1" applyFill="1" applyBorder="1"/>
    <xf numFmtId="192" fontId="12" fillId="3" borderId="26" xfId="13" applyNumberFormat="1" applyFont="1" applyFill="1" applyBorder="1" applyAlignment="1">
      <alignment horizontal="right"/>
    </xf>
    <xf numFmtId="43" fontId="12" fillId="3" borderId="26" xfId="13" applyNumberFormat="1" applyFont="1" applyFill="1" applyBorder="1" applyAlignment="1">
      <alignment horizontal="right"/>
    </xf>
    <xf numFmtId="1" fontId="12" fillId="3" borderId="26" xfId="13" applyNumberFormat="1" applyFont="1" applyFill="1" applyBorder="1" applyAlignment="1">
      <alignment horizontal="right"/>
    </xf>
    <xf numFmtId="192" fontId="12" fillId="3" borderId="24" xfId="1" applyNumberFormat="1" applyFont="1" applyFill="1" applyBorder="1" applyAlignment="1">
      <alignment horizontal="right"/>
    </xf>
    <xf numFmtId="43" fontId="12" fillId="3" borderId="26" xfId="1" applyFont="1" applyFill="1" applyBorder="1" applyAlignment="1">
      <alignment horizontal="right"/>
    </xf>
    <xf numFmtId="192" fontId="12" fillId="3" borderId="26" xfId="1" applyNumberFormat="1" applyFont="1" applyFill="1" applyBorder="1" applyAlignment="1">
      <alignment horizontal="right"/>
    </xf>
    <xf numFmtId="193" fontId="12" fillId="3" borderId="26" xfId="13" applyNumberFormat="1" applyFont="1" applyFill="1" applyBorder="1" applyAlignment="1">
      <alignment horizontal="right"/>
    </xf>
    <xf numFmtId="192" fontId="12" fillId="3" borderId="26" xfId="11" applyNumberFormat="1" applyFont="1" applyFill="1" applyBorder="1" applyAlignment="1">
      <alignment horizontal="right"/>
    </xf>
    <xf numFmtId="188" fontId="12" fillId="3" borderId="26" xfId="14" applyNumberFormat="1" applyFont="1" applyFill="1" applyBorder="1" applyAlignment="1">
      <alignment horizontal="right"/>
    </xf>
    <xf numFmtId="192" fontId="12" fillId="3" borderId="0" xfId="1" applyNumberFormat="1" applyFont="1" applyFill="1" applyAlignment="1">
      <alignment horizontal="right"/>
    </xf>
    <xf numFmtId="192" fontId="12" fillId="3" borderId="26" xfId="13" applyNumberFormat="1" applyFont="1" applyFill="1" applyBorder="1"/>
    <xf numFmtId="193" fontId="12" fillId="3" borderId="26" xfId="13" applyNumberFormat="1" applyFont="1" applyFill="1" applyBorder="1"/>
    <xf numFmtId="189" fontId="12" fillId="3" borderId="26" xfId="14" applyNumberFormat="1" applyFont="1" applyFill="1" applyBorder="1" applyAlignment="1">
      <alignment horizontal="right"/>
    </xf>
    <xf numFmtId="192" fontId="12" fillId="3" borderId="0" xfId="1" applyNumberFormat="1" applyFont="1" applyFill="1" applyAlignment="1">
      <alignment horizontal="left"/>
    </xf>
    <xf numFmtId="43" fontId="12" fillId="3" borderId="0" xfId="1" applyFont="1" applyFill="1"/>
    <xf numFmtId="192" fontId="12" fillId="3" borderId="27" xfId="1" applyNumberFormat="1" applyFont="1" applyFill="1" applyBorder="1" applyAlignment="1">
      <alignment horizontal="right"/>
    </xf>
    <xf numFmtId="43" fontId="12" fillId="3" borderId="41" xfId="1" applyFont="1" applyFill="1" applyBorder="1" applyAlignment="1">
      <alignment horizontal="right"/>
    </xf>
    <xf numFmtId="188" fontId="12" fillId="3" borderId="26" xfId="14" applyNumberFormat="1" applyFont="1" applyFill="1" applyBorder="1"/>
    <xf numFmtId="194" fontId="12" fillId="3" borderId="26" xfId="13" applyNumberFormat="1" applyFont="1" applyFill="1" applyBorder="1"/>
    <xf numFmtId="1" fontId="12" fillId="3" borderId="26" xfId="13" applyNumberFormat="1" applyFont="1" applyFill="1" applyBorder="1"/>
    <xf numFmtId="192" fontId="5" fillId="3" borderId="26" xfId="13" applyNumberFormat="1" applyFont="1" applyFill="1" applyBorder="1"/>
    <xf numFmtId="188" fontId="5" fillId="3" borderId="26" xfId="14" applyNumberFormat="1" applyFont="1" applyFill="1" applyBorder="1"/>
    <xf numFmtId="194" fontId="5" fillId="3" borderId="26" xfId="13" applyNumberFormat="1" applyFont="1" applyFill="1" applyBorder="1"/>
    <xf numFmtId="1" fontId="5" fillId="3" borderId="26" xfId="13" applyNumberFormat="1" applyFont="1" applyFill="1" applyBorder="1"/>
    <xf numFmtId="192" fontId="5" fillId="3" borderId="26" xfId="13" applyNumberFormat="1" applyFont="1" applyFill="1" applyBorder="1" applyAlignment="1">
      <alignment horizontal="right"/>
    </xf>
    <xf numFmtId="1" fontId="5" fillId="3" borderId="26" xfId="13" applyNumberFormat="1" applyFont="1" applyFill="1" applyBorder="1" applyAlignment="1">
      <alignment horizontal="right"/>
    </xf>
    <xf numFmtId="188" fontId="5" fillId="3" borderId="26" xfId="14" applyNumberFormat="1" applyFont="1" applyFill="1" applyBorder="1" applyAlignment="1">
      <alignment horizontal="right"/>
    </xf>
    <xf numFmtId="187" fontId="5" fillId="3" borderId="26" xfId="14" applyFont="1" applyFill="1" applyBorder="1" applyAlignment="1">
      <alignment horizontal="right"/>
    </xf>
    <xf numFmtId="194" fontId="12" fillId="3" borderId="26" xfId="12" applyNumberFormat="1" applyFont="1" applyFill="1" applyBorder="1"/>
    <xf numFmtId="1" fontId="12" fillId="3" borderId="26" xfId="12" applyNumberFormat="1" applyFont="1" applyFill="1" applyBorder="1"/>
    <xf numFmtId="0" fontId="12" fillId="3" borderId="26" xfId="11" applyFont="1" applyFill="1" applyBorder="1" applyAlignment="1">
      <alignment horizontal="center"/>
    </xf>
    <xf numFmtId="192" fontId="12" fillId="3" borderId="26" xfId="12" applyNumberFormat="1" applyFont="1" applyFill="1" applyBorder="1"/>
    <xf numFmtId="43" fontId="12" fillId="3" borderId="26" xfId="14" applyNumberFormat="1" applyFont="1" applyFill="1" applyBorder="1"/>
    <xf numFmtId="43" fontId="12" fillId="3" borderId="26" xfId="13" applyNumberFormat="1" applyFont="1" applyFill="1" applyBorder="1"/>
    <xf numFmtId="0" fontId="5" fillId="3" borderId="17" xfId="11" applyFont="1" applyFill="1" applyBorder="1" applyAlignment="1">
      <alignment horizontal="center" vertical="center"/>
    </xf>
    <xf numFmtId="192" fontId="5" fillId="3" borderId="17" xfId="13" applyNumberFormat="1" applyFont="1" applyFill="1" applyBorder="1" applyAlignment="1">
      <alignment vertical="center"/>
    </xf>
    <xf numFmtId="193" fontId="5" fillId="3" borderId="17" xfId="13" applyNumberFormat="1" applyFont="1" applyFill="1" applyBorder="1" applyAlignment="1">
      <alignment vertical="center"/>
    </xf>
    <xf numFmtId="1" fontId="5" fillId="3" borderId="17" xfId="13" applyNumberFormat="1" applyFont="1" applyFill="1" applyBorder="1" applyAlignment="1">
      <alignment vertical="center"/>
    </xf>
    <xf numFmtId="192" fontId="23" fillId="3" borderId="17" xfId="13" applyNumberFormat="1" applyFont="1" applyFill="1" applyBorder="1" applyAlignment="1">
      <alignment vertical="center"/>
    </xf>
    <xf numFmtId="192" fontId="5" fillId="3" borderId="17" xfId="13" applyNumberFormat="1" applyFont="1" applyFill="1" applyBorder="1" applyAlignment="1">
      <alignment horizontal="right" vertical="center"/>
    </xf>
    <xf numFmtId="0" fontId="5" fillId="3" borderId="0" xfId="2" applyFont="1" applyFill="1"/>
    <xf numFmtId="192" fontId="5" fillId="3" borderId="0" xfId="13" applyNumberFormat="1" applyFont="1" applyFill="1"/>
    <xf numFmtId="194" fontId="5" fillId="3" borderId="0" xfId="13" applyNumberFormat="1" applyFont="1" applyFill="1"/>
    <xf numFmtId="1" fontId="5" fillId="3" borderId="0" xfId="13" applyNumberFormat="1" applyFont="1" applyFill="1"/>
    <xf numFmtId="194" fontId="5" fillId="3" borderId="53" xfId="13" applyNumberFormat="1" applyFont="1" applyFill="1" applyBorder="1"/>
    <xf numFmtId="192" fontId="5" fillId="3" borderId="53" xfId="13" applyNumberFormat="1" applyFont="1" applyFill="1" applyBorder="1"/>
    <xf numFmtId="193" fontId="5" fillId="3" borderId="53" xfId="13" applyNumberFormat="1" applyFont="1" applyFill="1" applyBorder="1"/>
    <xf numFmtId="188" fontId="84" fillId="3" borderId="0" xfId="14" applyNumberFormat="1" applyFont="1" applyFill="1"/>
    <xf numFmtId="194" fontId="84" fillId="3" borderId="0" xfId="14" applyNumberFormat="1" applyFont="1" applyFill="1"/>
    <xf numFmtId="1" fontId="84" fillId="3" borderId="0" xfId="14" applyNumberFormat="1" applyFont="1" applyFill="1"/>
    <xf numFmtId="192" fontId="84" fillId="3" borderId="0" xfId="14" applyNumberFormat="1" applyFont="1" applyFill="1"/>
    <xf numFmtId="0" fontId="78" fillId="3" borderId="0" xfId="4" applyFont="1" applyFill="1"/>
    <xf numFmtId="194" fontId="78" fillId="3" borderId="0" xfId="4" applyNumberFormat="1" applyFont="1" applyFill="1"/>
    <xf numFmtId="43" fontId="78" fillId="3" borderId="0" xfId="1" applyFont="1" applyFill="1"/>
    <xf numFmtId="196" fontId="78" fillId="3" borderId="0" xfId="1" applyNumberFormat="1" applyFont="1" applyFill="1"/>
    <xf numFmtId="1" fontId="78" fillId="3" borderId="0" xfId="4" applyNumberFormat="1" applyFont="1" applyFill="1"/>
    <xf numFmtId="195" fontId="78" fillId="3" borderId="0" xfId="4" applyNumberFormat="1" applyFont="1" applyFill="1"/>
    <xf numFmtId="192" fontId="78" fillId="3" borderId="0" xfId="4" applyNumberFormat="1" applyFont="1" applyFill="1"/>
    <xf numFmtId="43" fontId="78" fillId="3" borderId="0" xfId="4" applyNumberFormat="1" applyFont="1" applyFill="1"/>
    <xf numFmtId="192" fontId="12" fillId="3" borderId="38" xfId="6" applyNumberFormat="1" applyFont="1" applyFill="1" applyBorder="1" applyAlignment="1">
      <alignment horizontal="center"/>
    </xf>
    <xf numFmtId="43" fontId="5" fillId="3" borderId="37" xfId="6" applyFont="1" applyFill="1" applyBorder="1" applyAlignment="1">
      <alignment horizontal="center"/>
    </xf>
    <xf numFmtId="43" fontId="12" fillId="3" borderId="38" xfId="6" applyFont="1" applyFill="1" applyBorder="1" applyAlignment="1">
      <alignment horizontal="center"/>
    </xf>
    <xf numFmtId="43" fontId="5" fillId="3" borderId="38" xfId="6" applyFont="1" applyFill="1" applyBorder="1" applyAlignment="1">
      <alignment horizontal="center"/>
    </xf>
    <xf numFmtId="0" fontId="5" fillId="6" borderId="28" xfId="2" applyFont="1" applyFill="1" applyBorder="1"/>
    <xf numFmtId="192" fontId="12" fillId="6" borderId="42" xfId="6" applyNumberFormat="1" applyFont="1" applyFill="1" applyBorder="1"/>
    <xf numFmtId="43" fontId="12" fillId="6" borderId="42" xfId="6" applyFont="1" applyFill="1" applyBorder="1"/>
    <xf numFmtId="43" fontId="12" fillId="3" borderId="10" xfId="6" applyFont="1" applyFill="1" applyBorder="1"/>
    <xf numFmtId="192" fontId="12" fillId="3" borderId="10" xfId="6" applyNumberFormat="1" applyFont="1" applyFill="1" applyBorder="1"/>
    <xf numFmtId="43" fontId="12" fillId="6" borderId="10" xfId="6" applyFont="1" applyFill="1" applyBorder="1"/>
    <xf numFmtId="192" fontId="12" fillId="6" borderId="10" xfId="6" applyNumberFormat="1" applyFont="1" applyFill="1" applyBorder="1"/>
    <xf numFmtId="43" fontId="12" fillId="6" borderId="21" xfId="6" applyFont="1" applyFill="1" applyBorder="1"/>
    <xf numFmtId="192" fontId="12" fillId="6" borderId="21" xfId="6" applyNumberFormat="1" applyFont="1" applyFill="1" applyBorder="1"/>
    <xf numFmtId="192" fontId="5" fillId="3" borderId="17" xfId="6" applyNumberFormat="1" applyFont="1" applyFill="1" applyBorder="1"/>
    <xf numFmtId="43" fontId="5" fillId="3" borderId="17" xfId="6" applyFont="1" applyFill="1" applyBorder="1"/>
    <xf numFmtId="43" fontId="2" fillId="0" borderId="0" xfId="6" applyFont="1" applyBorder="1" applyAlignment="1"/>
    <xf numFmtId="43" fontId="5" fillId="3" borderId="0" xfId="6" applyFont="1" applyFill="1" applyBorder="1" applyAlignment="1">
      <alignment horizontal="center"/>
    </xf>
    <xf numFmtId="192" fontId="5" fillId="3" borderId="38" xfId="6" applyNumberFormat="1" applyFont="1" applyFill="1" applyBorder="1" applyAlignment="1">
      <alignment horizontal="center"/>
    </xf>
    <xf numFmtId="43" fontId="78" fillId="6" borderId="78" xfId="6" applyFont="1" applyFill="1" applyBorder="1"/>
    <xf numFmtId="43" fontId="12" fillId="3" borderId="9" xfId="6" applyFont="1" applyFill="1" applyBorder="1"/>
    <xf numFmtId="43" fontId="12" fillId="6" borderId="9" xfId="6" applyFont="1" applyFill="1" applyBorder="1"/>
    <xf numFmtId="192" fontId="12" fillId="3" borderId="9" xfId="6" applyNumberFormat="1" applyFont="1" applyFill="1" applyBorder="1"/>
    <xf numFmtId="43" fontId="12" fillId="6" borderId="37" xfId="6" applyFont="1" applyFill="1" applyBorder="1"/>
    <xf numFmtId="192" fontId="5" fillId="3" borderId="16" xfId="6" applyNumberFormat="1" applyFont="1" applyFill="1" applyBorder="1"/>
    <xf numFmtId="43" fontId="5" fillId="3" borderId="79" xfId="6" applyFont="1" applyFill="1" applyBorder="1" applyAlignment="1">
      <alignment vertical="center"/>
    </xf>
    <xf numFmtId="0" fontId="5" fillId="3" borderId="40" xfId="2" applyFont="1" applyFill="1" applyBorder="1"/>
    <xf numFmtId="0" fontId="5" fillId="6" borderId="40" xfId="2" applyFont="1" applyFill="1" applyBorder="1"/>
    <xf numFmtId="0" fontId="5" fillId="6" borderId="40" xfId="2" applyFont="1" applyFill="1" applyBorder="1" applyAlignment="1">
      <alignment vertical="center"/>
    </xf>
    <xf numFmtId="0" fontId="23" fillId="3" borderId="40" xfId="2" applyFont="1" applyFill="1" applyBorder="1"/>
    <xf numFmtId="0" fontId="23" fillId="6" borderId="40" xfId="2" applyFont="1" applyFill="1" applyBorder="1"/>
    <xf numFmtId="0" fontId="5" fillId="6" borderId="0" xfId="2" applyFont="1" applyFill="1" applyBorder="1"/>
    <xf numFmtId="0" fontId="5" fillId="3" borderId="55" xfId="2" applyFont="1" applyFill="1" applyBorder="1" applyAlignment="1">
      <alignment horizontal="center"/>
    </xf>
    <xf numFmtId="43" fontId="5" fillId="3" borderId="41" xfId="6" applyFont="1" applyFill="1" applyBorder="1" applyAlignment="1">
      <alignment vertical="center"/>
    </xf>
    <xf numFmtId="43" fontId="4" fillId="3" borderId="40" xfId="1" applyFont="1" applyFill="1" applyBorder="1" applyAlignment="1">
      <alignment horizontal="right"/>
    </xf>
    <xf numFmtId="0" fontId="4" fillId="3" borderId="40" xfId="11" applyFont="1" applyFill="1" applyBorder="1"/>
    <xf numFmtId="198" fontId="40" fillId="3" borderId="40" xfId="12" applyNumberFormat="1" applyFont="1" applyFill="1" applyBorder="1" applyAlignment="1">
      <alignment horizontal="center"/>
    </xf>
    <xf numFmtId="188" fontId="40" fillId="0" borderId="10" xfId="12" applyNumberFormat="1" applyFont="1" applyBorder="1"/>
    <xf numFmtId="188" fontId="40" fillId="0" borderId="10" xfId="12" applyNumberFormat="1" applyFont="1" applyBorder="1" applyAlignment="1">
      <alignment horizontal="right"/>
    </xf>
    <xf numFmtId="188" fontId="7" fillId="6" borderId="10" xfId="12" applyNumberFormat="1" applyFont="1" applyFill="1" applyBorder="1" applyAlignment="1">
      <alignment horizontal="right"/>
    </xf>
    <xf numFmtId="188" fontId="8" fillId="0" borderId="21" xfId="2" applyNumberFormat="1" applyFont="1" applyBorder="1"/>
    <xf numFmtId="193" fontId="49" fillId="3" borderId="0" xfId="1" applyNumberFormat="1" applyFont="1" applyFill="1" applyAlignment="1">
      <alignment horizontal="right"/>
    </xf>
    <xf numFmtId="193" fontId="30" fillId="8" borderId="36" xfId="3" applyNumberFormat="1" applyFont="1" applyFill="1" applyBorder="1" applyAlignment="1">
      <alignment horizontal="center" vertical="center"/>
    </xf>
    <xf numFmtId="193" fontId="7" fillId="6" borderId="65" xfId="3" applyNumberFormat="1" applyFont="1" applyFill="1" applyBorder="1"/>
    <xf numFmtId="193" fontId="7" fillId="6" borderId="10" xfId="3" applyNumberFormat="1" applyFont="1" applyFill="1" applyBorder="1"/>
    <xf numFmtId="193" fontId="7" fillId="6" borderId="10" xfId="3" applyNumberFormat="1" applyFont="1" applyFill="1" applyBorder="1" applyAlignment="1">
      <alignment horizontal="right"/>
    </xf>
    <xf numFmtId="193" fontId="5" fillId="3" borderId="10" xfId="3" applyNumberFormat="1" applyFont="1" applyFill="1" applyBorder="1" applyAlignment="1">
      <alignment horizontal="right"/>
    </xf>
    <xf numFmtId="193" fontId="17" fillId="3" borderId="10" xfId="3" applyNumberFormat="1" applyFont="1" applyFill="1" applyBorder="1" applyAlignment="1">
      <alignment horizontal="right"/>
    </xf>
    <xf numFmtId="193" fontId="5" fillId="3" borderId="10" xfId="1" applyNumberFormat="1" applyFont="1" applyFill="1" applyBorder="1" applyAlignment="1">
      <alignment horizontal="right"/>
    </xf>
    <xf numFmtId="193" fontId="7" fillId="6" borderId="10" xfId="12" applyNumberFormat="1" applyFont="1" applyFill="1" applyBorder="1" applyAlignment="1">
      <alignment horizontal="right"/>
    </xf>
    <xf numFmtId="193" fontId="17" fillId="9" borderId="10" xfId="1" applyNumberFormat="1" applyFont="1" applyFill="1" applyBorder="1" applyAlignment="1">
      <alignment horizontal="right"/>
    </xf>
    <xf numFmtId="193" fontId="7" fillId="3" borderId="10" xfId="1" applyNumberFormat="1" applyFont="1" applyFill="1" applyBorder="1" applyAlignment="1">
      <alignment horizontal="right"/>
    </xf>
    <xf numFmtId="193" fontId="40" fillId="6" borderId="10" xfId="3" applyNumberFormat="1" applyFont="1" applyFill="1" applyBorder="1" applyAlignment="1">
      <alignment horizontal="right"/>
    </xf>
    <xf numFmtId="193" fontId="8" fillId="3" borderId="10" xfId="1" applyNumberFormat="1" applyFont="1" applyFill="1" applyBorder="1"/>
    <xf numFmtId="193" fontId="8" fillId="3" borderId="21" xfId="1" applyNumberFormat="1" applyFont="1" applyFill="1" applyBorder="1"/>
    <xf numFmtId="193" fontId="40" fillId="3" borderId="10" xfId="1" applyNumberFormat="1" applyFont="1" applyFill="1" applyBorder="1" applyAlignment="1">
      <alignment horizontal="right"/>
    </xf>
    <xf numFmtId="193" fontId="40" fillId="3" borderId="21" xfId="1" applyNumberFormat="1" applyFont="1" applyFill="1" applyBorder="1" applyAlignment="1">
      <alignment horizontal="right"/>
    </xf>
    <xf numFmtId="193" fontId="30" fillId="3" borderId="3" xfId="1" applyNumberFormat="1" applyFont="1" applyFill="1" applyBorder="1" applyAlignment="1">
      <alignment horizontal="center"/>
    </xf>
    <xf numFmtId="193" fontId="18" fillId="3" borderId="0" xfId="3" applyNumberFormat="1" applyFont="1" applyFill="1" applyBorder="1" applyAlignment="1">
      <alignment horizontal="right"/>
    </xf>
    <xf numFmtId="193" fontId="61" fillId="3" borderId="0" xfId="3" applyNumberFormat="1" applyFont="1" applyFill="1" applyBorder="1" applyAlignment="1">
      <alignment horizontal="right"/>
    </xf>
    <xf numFmtId="193" fontId="20" fillId="3" borderId="0" xfId="1" applyNumberFormat="1" applyFont="1" applyFill="1" applyAlignment="1">
      <alignment horizontal="right"/>
    </xf>
    <xf numFmtId="193" fontId="49" fillId="3" borderId="0" xfId="1" applyNumberFormat="1" applyFont="1" applyFill="1"/>
    <xf numFmtId="193" fontId="30" fillId="8" borderId="36" xfId="1" applyNumberFormat="1" applyFont="1" applyFill="1" applyBorder="1" applyAlignment="1">
      <alignment horizontal="center" vertical="center"/>
    </xf>
    <xf numFmtId="193" fontId="17" fillId="6" borderId="65" xfId="3" applyNumberFormat="1" applyFont="1" applyFill="1" applyBorder="1"/>
    <xf numFmtId="193" fontId="17" fillId="6" borderId="10" xfId="3" applyNumberFormat="1" applyFont="1" applyFill="1" applyBorder="1"/>
    <xf numFmtId="193" fontId="17" fillId="3" borderId="10" xfId="1" applyNumberFormat="1" applyFont="1" applyFill="1" applyBorder="1"/>
    <xf numFmtId="193" fontId="17" fillId="6" borderId="10" xfId="12" applyNumberFormat="1" applyFont="1" applyFill="1" applyBorder="1" applyAlignment="1">
      <alignment horizontal="right"/>
    </xf>
    <xf numFmtId="193" fontId="17" fillId="9" borderId="10" xfId="3" applyNumberFormat="1" applyFont="1" applyFill="1" applyBorder="1" applyAlignment="1">
      <alignment horizontal="right"/>
    </xf>
    <xf numFmtId="193" fontId="5" fillId="6" borderId="10" xfId="3" applyNumberFormat="1" applyFont="1" applyFill="1" applyBorder="1" applyAlignment="1">
      <alignment horizontal="right"/>
    </xf>
    <xf numFmtId="193" fontId="40" fillId="3" borderId="71" xfId="1" applyNumberFormat="1" applyFont="1" applyFill="1" applyBorder="1" applyAlignment="1">
      <alignment horizontal="right"/>
    </xf>
    <xf numFmtId="193" fontId="30" fillId="3" borderId="3" xfId="1" applyNumberFormat="1" applyFont="1" applyFill="1" applyBorder="1"/>
    <xf numFmtId="193" fontId="18" fillId="3" borderId="0" xfId="1" applyNumberFormat="1" applyFont="1" applyFill="1" applyBorder="1"/>
    <xf numFmtId="193" fontId="34" fillId="3" borderId="0" xfId="1" applyNumberFormat="1" applyFont="1" applyFill="1" applyBorder="1"/>
    <xf numFmtId="193" fontId="20" fillId="3" borderId="0" xfId="1" applyNumberFormat="1" applyFont="1" applyFill="1"/>
    <xf numFmtId="193" fontId="40" fillId="3" borderId="71" xfId="6" applyNumberFormat="1" applyFont="1" applyFill="1" applyBorder="1"/>
    <xf numFmtId="188" fontId="8" fillId="3" borderId="11" xfId="3" applyNumberFormat="1" applyFont="1" applyFill="1" applyBorder="1" applyAlignment="1">
      <alignment horizontal="right"/>
    </xf>
    <xf numFmtId="188" fontId="8" fillId="6" borderId="11" xfId="2" applyNumberFormat="1" applyFont="1" applyFill="1" applyBorder="1" applyAlignment="1">
      <alignment horizontal="center"/>
    </xf>
    <xf numFmtId="188" fontId="8" fillId="0" borderId="11" xfId="3" applyNumberFormat="1" applyFont="1" applyBorder="1" applyAlignment="1">
      <alignment horizontal="right"/>
    </xf>
    <xf numFmtId="188" fontId="8" fillId="6" borderId="11" xfId="3" applyNumberFormat="1" applyFont="1" applyFill="1" applyBorder="1" applyAlignment="1">
      <alignment horizontal="right"/>
    </xf>
    <xf numFmtId="188" fontId="8" fillId="9" borderId="11" xfId="2" applyNumberFormat="1" applyFont="1" applyFill="1" applyBorder="1" applyAlignment="1">
      <alignment horizontal="center"/>
    </xf>
    <xf numFmtId="188" fontId="8" fillId="3" borderId="11" xfId="2" applyNumberFormat="1" applyFont="1" applyFill="1" applyBorder="1" applyAlignment="1">
      <alignment horizontal="center"/>
    </xf>
    <xf numFmtId="188" fontId="8" fillId="3" borderId="4" xfId="1" applyNumberFormat="1" applyFont="1" applyFill="1" applyBorder="1"/>
    <xf numFmtId="193" fontId="48" fillId="3" borderId="73" xfId="6" applyNumberFormat="1" applyFont="1" applyFill="1" applyBorder="1" applyAlignment="1">
      <alignment horizontal="center"/>
    </xf>
    <xf numFmtId="193" fontId="48" fillId="3" borderId="26" xfId="6" applyNumberFormat="1" applyFont="1" applyFill="1" applyBorder="1"/>
    <xf numFmtId="193" fontId="8" fillId="3" borderId="17" xfId="6" applyNumberFormat="1" applyFont="1" applyFill="1" applyBorder="1" applyAlignment="1">
      <alignment horizontal="right"/>
    </xf>
    <xf numFmtId="193" fontId="72" fillId="0" borderId="0" xfId="6" applyNumberFormat="1" applyFont="1"/>
    <xf numFmtId="193" fontId="48" fillId="3" borderId="24" xfId="6" applyNumberFormat="1" applyFont="1" applyFill="1" applyBorder="1" applyAlignment="1">
      <alignment horizontal="center"/>
    </xf>
    <xf numFmtId="193" fontId="72" fillId="0" borderId="0" xfId="6" applyNumberFormat="1" applyFont="1" applyAlignment="1">
      <alignment horizontal="left"/>
    </xf>
    <xf numFmtId="193" fontId="34" fillId="3" borderId="36" xfId="6" applyNumberFormat="1" applyFont="1" applyFill="1" applyBorder="1" applyAlignment="1">
      <alignment horizontal="left" wrapText="1"/>
    </xf>
    <xf numFmtId="193" fontId="12" fillId="3" borderId="73" xfId="6" applyNumberFormat="1" applyFont="1" applyFill="1" applyBorder="1" applyAlignment="1">
      <alignment horizontal="center"/>
    </xf>
    <xf numFmtId="194" fontId="12" fillId="3" borderId="26" xfId="1" applyNumberFormat="1" applyFont="1" applyFill="1" applyBorder="1" applyAlignment="1">
      <alignment horizontal="right"/>
    </xf>
    <xf numFmtId="194" fontId="12" fillId="3" borderId="26" xfId="1" applyNumberFormat="1" applyFont="1" applyFill="1" applyBorder="1"/>
    <xf numFmtId="194" fontId="12" fillId="3" borderId="26" xfId="13" applyNumberFormat="1" applyFont="1" applyFill="1" applyBorder="1" applyAlignment="1">
      <alignment horizontal="right"/>
    </xf>
    <xf numFmtId="194" fontId="37" fillId="3" borderId="53" xfId="14" applyNumberFormat="1" applyFont="1" applyFill="1" applyBorder="1" applyAlignment="1">
      <alignment horizontal="right"/>
    </xf>
    <xf numFmtId="194" fontId="5" fillId="3" borderId="53" xfId="14" applyNumberFormat="1" applyFont="1" applyFill="1" applyBorder="1" applyAlignment="1">
      <alignment horizontal="right"/>
    </xf>
    <xf numFmtId="194" fontId="84" fillId="3" borderId="0" xfId="1" applyNumberFormat="1" applyFont="1" applyFill="1"/>
    <xf numFmtId="194" fontId="69" fillId="3" borderId="0" xfId="1" applyNumberFormat="1" applyFont="1" applyFill="1"/>
    <xf numFmtId="194" fontId="67" fillId="3" borderId="0" xfId="1" applyNumberFormat="1" applyFont="1" applyFill="1"/>
    <xf numFmtId="194" fontId="5" fillId="3" borderId="26" xfId="13" applyNumberFormat="1" applyFont="1" applyFill="1" applyBorder="1" applyAlignment="1">
      <alignment horizontal="right"/>
    </xf>
    <xf numFmtId="194" fontId="5" fillId="3" borderId="26" xfId="1" applyNumberFormat="1" applyFont="1" applyFill="1" applyBorder="1"/>
    <xf numFmtId="194" fontId="78" fillId="3" borderId="0" xfId="1" applyNumberFormat="1" applyFont="1" applyFill="1"/>
    <xf numFmtId="194" fontId="67" fillId="0" borderId="0" xfId="1" applyNumberFormat="1" applyFont="1"/>
    <xf numFmtId="194" fontId="12" fillId="3" borderId="26" xfId="14" applyNumberFormat="1" applyFont="1" applyFill="1" applyBorder="1"/>
    <xf numFmtId="193" fontId="5" fillId="3" borderId="17" xfId="1" applyNumberFormat="1" applyFont="1" applyFill="1" applyBorder="1"/>
    <xf numFmtId="193" fontId="5" fillId="3" borderId="77" xfId="1" applyNumberFormat="1" applyFont="1" applyFill="1" applyBorder="1" applyAlignment="1">
      <alignment horizontal="center" vertical="center"/>
    </xf>
    <xf numFmtId="193" fontId="78" fillId="3" borderId="52" xfId="1" applyNumberFormat="1" applyFont="1" applyFill="1" applyBorder="1"/>
    <xf numFmtId="193" fontId="12" fillId="3" borderId="26" xfId="1" applyNumberFormat="1" applyFont="1" applyFill="1" applyBorder="1" applyAlignment="1">
      <alignment horizontal="right"/>
    </xf>
    <xf numFmtId="193" fontId="12" fillId="3" borderId="26" xfId="1" applyNumberFormat="1" applyFont="1" applyFill="1" applyBorder="1"/>
    <xf numFmtId="193" fontId="12" fillId="3" borderId="0" xfId="1" applyNumberFormat="1" applyFont="1" applyFill="1" applyAlignment="1">
      <alignment horizontal="center"/>
    </xf>
    <xf numFmtId="193" fontId="12" fillId="3" borderId="26" xfId="1" applyNumberFormat="1" applyFont="1" applyFill="1" applyBorder="1" applyAlignment="1">
      <alignment horizontal="center"/>
    </xf>
    <xf numFmtId="193" fontId="5" fillId="3" borderId="17" xfId="1" applyNumberFormat="1" applyFont="1" applyFill="1" applyBorder="1" applyAlignment="1">
      <alignment horizontal="right" vertical="center"/>
    </xf>
    <xf numFmtId="193" fontId="5" fillId="3" borderId="53" xfId="1" applyNumberFormat="1" applyFont="1" applyFill="1" applyBorder="1" applyAlignment="1">
      <alignment horizontal="right"/>
    </xf>
    <xf numFmtId="193" fontId="85" fillId="3" borderId="0" xfId="1" applyNumberFormat="1" applyFont="1" applyFill="1"/>
    <xf numFmtId="193" fontId="78" fillId="3" borderId="0" xfId="1" applyNumberFormat="1" applyFont="1" applyFill="1"/>
    <xf numFmtId="193" fontId="67" fillId="3" borderId="0" xfId="1" applyNumberFormat="1" applyFont="1" applyFill="1"/>
    <xf numFmtId="193" fontId="68" fillId="3" borderId="0" xfId="1" applyNumberFormat="1" applyFont="1" applyFill="1" applyAlignment="1">
      <alignment horizontal="center"/>
    </xf>
    <xf numFmtId="193" fontId="68" fillId="0" borderId="0" xfId="1" applyNumberFormat="1" applyFont="1" applyAlignment="1">
      <alignment horizontal="center"/>
    </xf>
    <xf numFmtId="193" fontId="33" fillId="0" borderId="0" xfId="1" applyNumberFormat="1" applyFont="1" applyAlignment="1">
      <alignment horizontal="center"/>
    </xf>
    <xf numFmtId="193" fontId="5" fillId="3" borderId="49" xfId="1" applyNumberFormat="1" applyFont="1" applyFill="1" applyBorder="1" applyAlignment="1">
      <alignment horizontal="center" vertical="center"/>
    </xf>
    <xf numFmtId="193" fontId="12" fillId="3" borderId="0" xfId="1" applyNumberFormat="1" applyFont="1" applyFill="1"/>
    <xf numFmtId="193" fontId="5" fillId="3" borderId="0" xfId="1" applyNumberFormat="1" applyFont="1" applyFill="1"/>
    <xf numFmtId="193" fontId="84" fillId="3" borderId="0" xfId="1" applyNumberFormat="1" applyFont="1" applyFill="1"/>
    <xf numFmtId="193" fontId="18" fillId="3" borderId="0" xfId="1" applyNumberFormat="1" applyFont="1" applyFill="1"/>
    <xf numFmtId="193" fontId="68" fillId="3" borderId="0" xfId="1" applyNumberFormat="1" applyFont="1" applyFill="1"/>
    <xf numFmtId="193" fontId="68" fillId="0" borderId="0" xfId="1" applyNumberFormat="1" applyFont="1"/>
    <xf numFmtId="193" fontId="33" fillId="0" borderId="0" xfId="1" applyNumberFormat="1" applyFont="1"/>
    <xf numFmtId="193" fontId="5" fillId="3" borderId="37" xfId="6" applyNumberFormat="1" applyFont="1" applyFill="1" applyBorder="1" applyAlignment="1">
      <alignment horizontal="center"/>
    </xf>
    <xf numFmtId="193" fontId="78" fillId="6" borderId="42" xfId="6" applyNumberFormat="1" applyFont="1" applyFill="1" applyBorder="1"/>
    <xf numFmtId="193" fontId="12" fillId="3" borderId="10" xfId="6" applyNumberFormat="1" applyFont="1" applyFill="1" applyBorder="1"/>
    <xf numFmtId="193" fontId="12" fillId="6" borderId="10" xfId="6" applyNumberFormat="1" applyFont="1" applyFill="1" applyBorder="1"/>
    <xf numFmtId="193" fontId="12" fillId="6" borderId="21" xfId="6" applyNumberFormat="1" applyFont="1" applyFill="1" applyBorder="1"/>
    <xf numFmtId="193" fontId="5" fillId="3" borderId="17" xfId="6" applyNumberFormat="1" applyFont="1" applyFill="1" applyBorder="1"/>
    <xf numFmtId="193" fontId="2" fillId="0" borderId="0" xfId="6" applyNumberFormat="1" applyFont="1"/>
    <xf numFmtId="193" fontId="12" fillId="6" borderId="42" xfId="6" applyNumberFormat="1" applyFont="1" applyFill="1" applyBorder="1"/>
    <xf numFmtId="193" fontId="11" fillId="3" borderId="10" xfId="6" applyNumberFormat="1" applyFont="1" applyFill="1" applyBorder="1"/>
    <xf numFmtId="193" fontId="2" fillId="3" borderId="0" xfId="6" applyNumberFormat="1" applyFont="1" applyFill="1"/>
    <xf numFmtId="193" fontId="2" fillId="0" borderId="0" xfId="6" applyNumberFormat="1" applyFont="1" applyBorder="1" applyAlignment="1"/>
    <xf numFmtId="193" fontId="5" fillId="3" borderId="0" xfId="6" applyNumberFormat="1" applyFont="1" applyFill="1" applyBorder="1" applyAlignment="1">
      <alignment horizontal="center"/>
    </xf>
    <xf numFmtId="193" fontId="2" fillId="0" borderId="0" xfId="6" applyNumberFormat="1" applyFont="1" applyBorder="1" applyAlignment="1">
      <alignment horizontal="right" wrapText="1"/>
    </xf>
    <xf numFmtId="193" fontId="12" fillId="3" borderId="36" xfId="6" applyNumberFormat="1" applyFont="1" applyFill="1" applyBorder="1" applyAlignment="1">
      <alignment horizontal="center"/>
    </xf>
    <xf numFmtId="193" fontId="12" fillId="6" borderId="57" xfId="6" applyNumberFormat="1" applyFont="1" applyFill="1" applyBorder="1"/>
    <xf numFmtId="193" fontId="11" fillId="3" borderId="11" xfId="6" applyNumberFormat="1" applyFont="1" applyFill="1" applyBorder="1"/>
    <xf numFmtId="193" fontId="11" fillId="6" borderId="11" xfId="6" applyNumberFormat="1" applyFont="1" applyFill="1" applyBorder="1"/>
    <xf numFmtId="193" fontId="2" fillId="3" borderId="0" xfId="6" applyNumberFormat="1" applyFont="1" applyFill="1" applyBorder="1"/>
    <xf numFmtId="193" fontId="2" fillId="0" borderId="0" xfId="6" applyNumberFormat="1" applyFont="1" applyBorder="1"/>
    <xf numFmtId="193" fontId="4" fillId="3" borderId="0" xfId="1" applyNumberFormat="1" applyFont="1" applyFill="1" applyBorder="1" applyAlignment="1">
      <alignment horizontal="right"/>
    </xf>
    <xf numFmtId="193" fontId="8" fillId="3" borderId="26" xfId="1" applyNumberFormat="1" applyFont="1" applyFill="1" applyBorder="1" applyAlignment="1">
      <alignment horizontal="center"/>
    </xf>
    <xf numFmtId="193" fontId="8" fillId="3" borderId="26" xfId="1" applyNumberFormat="1" applyFont="1" applyFill="1" applyBorder="1" applyAlignment="1">
      <alignment horizontal="right"/>
    </xf>
    <xf numFmtId="193" fontId="4" fillId="3" borderId="26" xfId="1" applyNumberFormat="1" applyFont="1" applyFill="1" applyBorder="1" applyAlignment="1">
      <alignment wrapText="1"/>
    </xf>
    <xf numFmtId="193" fontId="46" fillId="3" borderId="26" xfId="1" applyNumberFormat="1" applyFont="1" applyFill="1" applyBorder="1" applyAlignment="1">
      <alignment wrapText="1"/>
    </xf>
    <xf numFmtId="193" fontId="40" fillId="4" borderId="26" xfId="1" applyNumberFormat="1" applyFont="1" applyFill="1" applyBorder="1" applyAlignment="1"/>
    <xf numFmtId="193" fontId="8" fillId="3" borderId="26" xfId="1" applyNumberFormat="1" applyFont="1" applyFill="1" applyBorder="1" applyAlignment="1"/>
    <xf numFmtId="193" fontId="54" fillId="3" borderId="26" xfId="1" applyNumberFormat="1" applyFont="1" applyFill="1" applyBorder="1" applyAlignment="1"/>
    <xf numFmtId="193" fontId="4" fillId="3" borderId="26" xfId="1" applyNumberFormat="1" applyFont="1" applyFill="1" applyBorder="1" applyAlignment="1"/>
    <xf numFmtId="193" fontId="34" fillId="3" borderId="26" xfId="1" applyNumberFormat="1" applyFont="1" applyFill="1" applyBorder="1" applyAlignment="1"/>
    <xf numFmtId="193" fontId="12" fillId="3" borderId="26" xfId="1" applyNumberFormat="1" applyFont="1" applyFill="1" applyBorder="1" applyAlignment="1"/>
    <xf numFmtId="193" fontId="47" fillId="3" borderId="26" xfId="1" applyNumberFormat="1" applyFont="1" applyFill="1" applyBorder="1" applyAlignment="1"/>
    <xf numFmtId="193" fontId="23" fillId="3" borderId="26" xfId="1" applyNumberFormat="1" applyFont="1" applyFill="1" applyBorder="1" applyAlignment="1"/>
    <xf numFmtId="193" fontId="5" fillId="4" borderId="26" xfId="1" applyNumberFormat="1" applyFont="1" applyFill="1" applyBorder="1"/>
    <xf numFmtId="193" fontId="5" fillId="3" borderId="26" xfId="1" applyNumberFormat="1" applyFont="1" applyFill="1" applyBorder="1" applyAlignment="1"/>
    <xf numFmtId="193" fontId="40" fillId="4" borderId="17" xfId="1" applyNumberFormat="1" applyFont="1" applyFill="1" applyBorder="1" applyAlignment="1"/>
    <xf numFmtId="193" fontId="40" fillId="3" borderId="24" xfId="1" applyNumberFormat="1" applyFont="1" applyFill="1" applyBorder="1" applyAlignment="1"/>
    <xf numFmtId="193" fontId="5" fillId="3" borderId="26" xfId="1" applyNumberFormat="1" applyFont="1" applyFill="1" applyBorder="1"/>
    <xf numFmtId="193" fontId="40" fillId="3" borderId="26" xfId="1" applyNumberFormat="1" applyFont="1" applyFill="1" applyBorder="1" applyAlignment="1"/>
    <xf numFmtId="193" fontId="14" fillId="3" borderId="26" xfId="1" applyNumberFormat="1" applyFont="1" applyFill="1" applyBorder="1"/>
    <xf numFmtId="193" fontId="11" fillId="3" borderId="26" xfId="1" applyNumberFormat="1" applyFont="1" applyFill="1" applyBorder="1" applyAlignment="1"/>
    <xf numFmtId="193" fontId="36" fillId="4" borderId="17" xfId="1" applyNumberFormat="1" applyFont="1" applyFill="1" applyBorder="1" applyAlignment="1"/>
    <xf numFmtId="193" fontId="12" fillId="3" borderId="26" xfId="1" applyNumberFormat="1" applyFont="1" applyFill="1" applyBorder="1" applyAlignment="1">
      <alignment wrapText="1"/>
    </xf>
    <xf numFmtId="193" fontId="11" fillId="3" borderId="26" xfId="1" applyNumberFormat="1" applyFont="1" applyFill="1" applyBorder="1"/>
    <xf numFmtId="193" fontId="5" fillId="4" borderId="26" xfId="1" applyNumberFormat="1" applyFont="1" applyFill="1" applyBorder="1" applyAlignment="1"/>
    <xf numFmtId="193" fontId="12" fillId="4" borderId="27" xfId="1" applyNumberFormat="1" applyFont="1" applyFill="1" applyBorder="1" applyAlignment="1"/>
    <xf numFmtId="193" fontId="40" fillId="4" borderId="27" xfId="1" applyNumberFormat="1" applyFont="1" applyFill="1" applyBorder="1" applyAlignment="1"/>
    <xf numFmtId="193" fontId="48" fillId="3" borderId="26" xfId="1" applyNumberFormat="1" applyFont="1" applyFill="1" applyBorder="1" applyAlignment="1"/>
    <xf numFmtId="193" fontId="12" fillId="4" borderId="26" xfId="1" applyNumberFormat="1" applyFont="1" applyFill="1" applyBorder="1" applyAlignment="1">
      <alignment wrapText="1"/>
    </xf>
    <xf numFmtId="193" fontId="12" fillId="3" borderId="24" xfId="1" applyNumberFormat="1" applyFont="1" applyFill="1" applyBorder="1" applyAlignment="1"/>
    <xf numFmtId="193" fontId="4" fillId="3" borderId="26" xfId="1" applyNumberFormat="1" applyFont="1" applyFill="1" applyBorder="1"/>
    <xf numFmtId="193" fontId="5" fillId="3" borderId="26" xfId="1" applyNumberFormat="1" applyFont="1" applyFill="1" applyBorder="1" applyAlignment="1">
      <alignment horizontal="right"/>
    </xf>
    <xf numFmtId="193" fontId="5" fillId="4" borderId="26" xfId="14" applyNumberFormat="1" applyFont="1" applyFill="1" applyBorder="1" applyAlignment="1"/>
    <xf numFmtId="193" fontId="41" fillId="3" borderId="17" xfId="1" applyNumberFormat="1" applyFont="1" applyFill="1" applyBorder="1" applyAlignment="1">
      <alignment horizontal="right"/>
    </xf>
    <xf numFmtId="193" fontId="4" fillId="3" borderId="0" xfId="1" applyNumberFormat="1" applyFont="1" applyFill="1" applyAlignment="1">
      <alignment horizontal="right"/>
    </xf>
    <xf numFmtId="193" fontId="70" fillId="3" borderId="0" xfId="1" applyNumberFormat="1" applyFont="1" applyFill="1" applyAlignment="1">
      <alignment horizontal="right"/>
    </xf>
    <xf numFmtId="193" fontId="4" fillId="0" borderId="0" xfId="1" applyNumberFormat="1" applyFont="1" applyBorder="1" applyAlignment="1">
      <alignment horizontal="right"/>
    </xf>
    <xf numFmtId="193" fontId="8" fillId="0" borderId="26" xfId="1" applyNumberFormat="1" applyFont="1" applyBorder="1" applyAlignment="1">
      <alignment horizontal="center"/>
    </xf>
    <xf numFmtId="193" fontId="11" fillId="3" borderId="26" xfId="1" applyNumberFormat="1" applyFont="1" applyFill="1" applyBorder="1" applyAlignment="1">
      <alignment wrapText="1"/>
    </xf>
    <xf numFmtId="193" fontId="8" fillId="0" borderId="26" xfId="1" applyNumberFormat="1" applyFont="1" applyBorder="1" applyAlignment="1"/>
    <xf numFmtId="193" fontId="4" fillId="0" borderId="26" xfId="1" applyNumberFormat="1" applyFont="1" applyBorder="1" applyAlignment="1"/>
    <xf numFmtId="193" fontId="48" fillId="0" borderId="26" xfId="1" applyNumberFormat="1" applyFont="1" applyBorder="1" applyAlignment="1"/>
    <xf numFmtId="193" fontId="47" fillId="3" borderId="26" xfId="1" applyNumberFormat="1" applyFont="1" applyFill="1" applyBorder="1" applyAlignment="1">
      <alignment vertical="top"/>
    </xf>
    <xf numFmtId="193" fontId="5" fillId="3" borderId="42" xfId="1" applyNumberFormat="1" applyFont="1" applyFill="1" applyBorder="1" applyAlignment="1"/>
    <xf numFmtId="193" fontId="5" fillId="3" borderId="42" xfId="1" applyNumberFormat="1" applyFont="1" applyFill="1" applyBorder="1" applyAlignment="1">
      <alignment horizontal="right"/>
    </xf>
    <xf numFmtId="193" fontId="4" fillId="0" borderId="0" xfId="1" applyNumberFormat="1" applyFont="1" applyAlignment="1">
      <alignment horizontal="right"/>
    </xf>
    <xf numFmtId="193" fontId="70" fillId="0" borderId="0" xfId="1" applyNumberFormat="1" applyFont="1" applyAlignment="1">
      <alignment horizontal="right"/>
    </xf>
    <xf numFmtId="193" fontId="5" fillId="3" borderId="26" xfId="14" applyNumberFormat="1" applyFont="1" applyFill="1" applyBorder="1" applyAlignment="1"/>
    <xf numFmtId="193" fontId="12" fillId="3" borderId="42" xfId="1" applyNumberFormat="1" applyFont="1" applyFill="1" applyBorder="1" applyAlignment="1"/>
    <xf numFmtId="189" fontId="4" fillId="3" borderId="0" xfId="14" applyNumberFormat="1" applyFont="1" applyFill="1" applyAlignment="1">
      <alignment horizontal="right"/>
    </xf>
    <xf numFmtId="189" fontId="5" fillId="4" borderId="26" xfId="1" applyNumberFormat="1" applyFont="1" applyFill="1" applyBorder="1"/>
    <xf numFmtId="189" fontId="14" fillId="3" borderId="26" xfId="6" applyNumberFormat="1" applyFont="1" applyFill="1" applyBorder="1"/>
    <xf numFmtId="189" fontId="12" fillId="3" borderId="26" xfId="18" applyNumberFormat="1" applyFont="1" applyFill="1" applyBorder="1" applyAlignment="1"/>
    <xf numFmtId="189" fontId="11" fillId="3" borderId="26" xfId="17" applyNumberFormat="1" applyFont="1" applyFill="1" applyBorder="1"/>
    <xf numFmtId="189" fontId="40" fillId="3" borderId="26" xfId="18" applyNumberFormat="1" applyFont="1" applyFill="1" applyBorder="1" applyAlignment="1"/>
    <xf numFmtId="189" fontId="12" fillId="4" borderId="27" xfId="14" applyNumberFormat="1" applyFont="1" applyFill="1" applyBorder="1" applyAlignment="1"/>
    <xf numFmtId="189" fontId="40" fillId="4" borderId="27" xfId="14" applyNumberFormat="1" applyFont="1" applyFill="1" applyBorder="1" applyAlignment="1"/>
    <xf numFmtId="189" fontId="12" fillId="4" borderId="26" xfId="14" applyNumberFormat="1" applyFont="1" applyFill="1" applyBorder="1" applyAlignment="1">
      <alignment wrapText="1"/>
    </xf>
    <xf numFmtId="189" fontId="12" fillId="3" borderId="26" xfId="4" applyNumberFormat="1" applyFont="1" applyFill="1" applyBorder="1"/>
    <xf numFmtId="189" fontId="41" fillId="3" borderId="17" xfId="1" applyNumberFormat="1" applyFont="1" applyFill="1" applyBorder="1" applyAlignment="1">
      <alignment horizontal="right"/>
    </xf>
    <xf numFmtId="189" fontId="70" fillId="3" borderId="0" xfId="14" applyNumberFormat="1" applyFont="1" applyFill="1" applyAlignment="1">
      <alignment horizontal="right"/>
    </xf>
    <xf numFmtId="188" fontId="8" fillId="3" borderId="26" xfId="1" applyNumberFormat="1" applyFont="1" applyFill="1" applyBorder="1" applyAlignment="1">
      <alignment horizontal="right"/>
    </xf>
    <xf numFmtId="188" fontId="4" fillId="3" borderId="26" xfId="1" applyNumberFormat="1" applyFont="1" applyFill="1" applyBorder="1" applyAlignment="1"/>
    <xf numFmtId="188" fontId="40" fillId="4" borderId="26" xfId="1" applyNumberFormat="1" applyFont="1" applyFill="1" applyBorder="1" applyAlignment="1"/>
    <xf numFmtId="188" fontId="8" fillId="0" borderId="26" xfId="1" applyNumberFormat="1" applyFont="1" applyBorder="1" applyAlignment="1"/>
    <xf numFmtId="188" fontId="4" fillId="0" borderId="26" xfId="1" applyNumberFormat="1" applyFont="1" applyBorder="1" applyAlignment="1">
      <alignment wrapText="1"/>
    </xf>
    <xf numFmtId="188" fontId="34" fillId="3" borderId="26" xfId="1" applyNumberFormat="1" applyFont="1" applyFill="1" applyBorder="1" applyAlignment="1"/>
    <xf numFmtId="188" fontId="12" fillId="3" borderId="26" xfId="1" applyNumberFormat="1" applyFont="1" applyFill="1" applyBorder="1" applyAlignment="1"/>
    <xf numFmtId="188" fontId="23" fillId="3" borderId="26" xfId="1" applyNumberFormat="1" applyFont="1" applyFill="1" applyBorder="1" applyAlignment="1"/>
    <xf numFmtId="188" fontId="12" fillId="3" borderId="26" xfId="1" applyNumberFormat="1" applyFont="1" applyFill="1" applyBorder="1"/>
    <xf numFmtId="188" fontId="5" fillId="4" borderId="26" xfId="1" applyNumberFormat="1" applyFont="1" applyFill="1" applyBorder="1"/>
    <xf numFmtId="188" fontId="5" fillId="3" borderId="26" xfId="1" applyNumberFormat="1" applyFont="1" applyFill="1" applyBorder="1" applyAlignment="1"/>
    <xf numFmtId="188" fontId="40" fillId="4" borderId="17" xfId="1" applyNumberFormat="1" applyFont="1" applyFill="1" applyBorder="1" applyAlignment="1"/>
    <xf numFmtId="188" fontId="40" fillId="3" borderId="24" xfId="1" applyNumberFormat="1" applyFont="1" applyFill="1" applyBorder="1" applyAlignment="1"/>
    <xf numFmtId="188" fontId="5" fillId="3" borderId="26" xfId="1" applyNumberFormat="1" applyFont="1" applyFill="1" applyBorder="1"/>
    <xf numFmtId="188" fontId="40" fillId="3" borderId="26" xfId="1" applyNumberFormat="1" applyFont="1" applyFill="1" applyBorder="1" applyAlignment="1"/>
    <xf numFmtId="188" fontId="64" fillId="3" borderId="26" xfId="1" applyNumberFormat="1" applyFont="1" applyFill="1" applyBorder="1"/>
    <xf numFmtId="188" fontId="14" fillId="3" borderId="26" xfId="1" applyNumberFormat="1" applyFont="1" applyFill="1" applyBorder="1"/>
    <xf numFmtId="188" fontId="36" fillId="4" borderId="17" xfId="1" applyNumberFormat="1" applyFont="1" applyFill="1" applyBorder="1" applyAlignment="1"/>
    <xf numFmtId="188" fontId="11" fillId="3" borderId="26" xfId="1" applyNumberFormat="1" applyFont="1" applyFill="1" applyBorder="1"/>
    <xf numFmtId="188" fontId="5" fillId="4" borderId="26" xfId="1" applyNumberFormat="1" applyFont="1" applyFill="1" applyBorder="1" applyAlignment="1"/>
    <xf numFmtId="188" fontId="12" fillId="4" borderId="27" xfId="1" applyNumberFormat="1" applyFont="1" applyFill="1" applyBorder="1" applyAlignment="1"/>
    <xf numFmtId="188" fontId="40" fillId="4" borderId="27" xfId="1" applyNumberFormat="1" applyFont="1" applyFill="1" applyBorder="1" applyAlignment="1"/>
    <xf numFmtId="188" fontId="47" fillId="3" borderId="26" xfId="1" applyNumberFormat="1" applyFont="1" applyFill="1" applyBorder="1" applyAlignment="1"/>
    <xf numFmtId="188" fontId="12" fillId="3" borderId="26" xfId="1" applyNumberFormat="1" applyFont="1" applyFill="1" applyBorder="1" applyAlignment="1">
      <alignment wrapText="1"/>
    </xf>
    <xf numFmtId="188" fontId="12" fillId="4" borderId="26" xfId="1" applyNumberFormat="1" applyFont="1" applyFill="1" applyBorder="1" applyAlignment="1">
      <alignment wrapText="1"/>
    </xf>
    <xf numFmtId="188" fontId="12" fillId="3" borderId="24" xfId="1" applyNumberFormat="1" applyFont="1" applyFill="1" applyBorder="1" applyAlignment="1"/>
    <xf numFmtId="188" fontId="12" fillId="0" borderId="0" xfId="1" applyNumberFormat="1" applyFont="1" applyBorder="1"/>
    <xf numFmtId="188" fontId="12" fillId="3" borderId="0" xfId="1" applyNumberFormat="1" applyFont="1" applyFill="1" applyBorder="1" applyAlignment="1">
      <alignment horizontal="right"/>
    </xf>
    <xf numFmtId="188" fontId="12" fillId="3" borderId="42" xfId="1" applyNumberFormat="1" applyFont="1" applyFill="1" applyBorder="1" applyAlignment="1"/>
    <xf numFmtId="188" fontId="63" fillId="3" borderId="26" xfId="1" applyNumberFormat="1" applyFont="1" applyFill="1" applyBorder="1"/>
    <xf numFmtId="188" fontId="4" fillId="0" borderId="0" xfId="1" applyNumberFormat="1" applyFont="1" applyBorder="1" applyAlignment="1">
      <alignment horizontal="right"/>
    </xf>
    <xf numFmtId="188" fontId="5" fillId="3" borderId="42" xfId="1" applyNumberFormat="1" applyFont="1" applyFill="1" applyBorder="1" applyAlignment="1">
      <alignment horizontal="right"/>
    </xf>
    <xf numFmtId="188" fontId="5" fillId="3" borderId="26" xfId="1" applyNumberFormat="1" applyFont="1" applyFill="1" applyBorder="1" applyAlignment="1">
      <alignment horizontal="right"/>
    </xf>
    <xf numFmtId="188" fontId="5" fillId="4" borderId="26" xfId="14" applyNumberFormat="1" applyFont="1" applyFill="1" applyBorder="1" applyAlignment="1"/>
    <xf numFmtId="188" fontId="41" fillId="3" borderId="17" xfId="1" applyNumberFormat="1" applyFont="1" applyFill="1" applyBorder="1" applyAlignment="1">
      <alignment horizontal="right"/>
    </xf>
    <xf numFmtId="188" fontId="4" fillId="0" borderId="0" xfId="1" applyNumberFormat="1" applyFont="1" applyAlignment="1">
      <alignment horizontal="right"/>
    </xf>
    <xf numFmtId="188" fontId="70" fillId="0" borderId="0" xfId="1" applyNumberFormat="1" applyFont="1" applyAlignment="1">
      <alignment horizontal="right"/>
    </xf>
    <xf numFmtId="188" fontId="8" fillId="3" borderId="27" xfId="14" applyNumberFormat="1" applyFont="1" applyFill="1" applyBorder="1" applyAlignment="1">
      <alignment horizontal="right"/>
    </xf>
    <xf numFmtId="188" fontId="2" fillId="3" borderId="27" xfId="14" applyNumberFormat="1" applyFont="1" applyFill="1" applyBorder="1" applyAlignment="1">
      <alignment wrapText="1"/>
    </xf>
    <xf numFmtId="188" fontId="2" fillId="4" borderId="27" xfId="14" applyNumberFormat="1" applyFont="1" applyFill="1" applyBorder="1" applyAlignment="1">
      <alignment wrapText="1"/>
    </xf>
    <xf numFmtId="188" fontId="12" fillId="3" borderId="27" xfId="14" applyNumberFormat="1" applyFont="1" applyFill="1" applyBorder="1" applyAlignment="1">
      <alignment wrapText="1"/>
    </xf>
    <xf numFmtId="188" fontId="5" fillId="4" borderId="27" xfId="1" applyNumberFormat="1" applyFont="1" applyFill="1" applyBorder="1"/>
    <xf numFmtId="188" fontId="4" fillId="3" borderId="27" xfId="14" applyNumberFormat="1" applyFont="1" applyFill="1" applyBorder="1" applyAlignment="1">
      <alignment wrapText="1"/>
    </xf>
    <xf numFmtId="188" fontId="40" fillId="4" borderId="18" xfId="14" applyNumberFormat="1" applyFont="1" applyFill="1" applyBorder="1" applyAlignment="1"/>
    <xf numFmtId="188" fontId="40" fillId="3" borderId="58" xfId="14" applyNumberFormat="1" applyFont="1" applyFill="1" applyBorder="1" applyAlignment="1"/>
    <xf numFmtId="188" fontId="5" fillId="3" borderId="27" xfId="14" applyNumberFormat="1" applyFont="1" applyFill="1" applyBorder="1" applyAlignment="1"/>
    <xf numFmtId="188" fontId="36" fillId="4" borderId="18" xfId="14" applyNumberFormat="1" applyFont="1" applyFill="1" applyBorder="1" applyAlignment="1"/>
    <xf numFmtId="188" fontId="40" fillId="3" borderId="27" xfId="14" applyNumberFormat="1" applyFont="1" applyFill="1" applyBorder="1" applyAlignment="1"/>
    <xf numFmtId="188" fontId="40" fillId="3" borderId="27" xfId="18" applyNumberFormat="1" applyFont="1" applyFill="1" applyBorder="1" applyAlignment="1"/>
    <xf numFmtId="188" fontId="5" fillId="4" borderId="27" xfId="14" applyNumberFormat="1" applyFont="1" applyFill="1" applyBorder="1" applyAlignment="1"/>
    <xf numFmtId="188" fontId="4" fillId="4" borderId="27" xfId="14" applyNumberFormat="1" applyFont="1" applyFill="1" applyBorder="1" applyAlignment="1">
      <alignment wrapText="1"/>
    </xf>
    <xf numFmtId="188" fontId="4" fillId="3" borderId="58" xfId="14" applyNumberFormat="1" applyFont="1" applyFill="1" applyBorder="1" applyAlignment="1">
      <alignment wrapText="1"/>
    </xf>
    <xf numFmtId="188" fontId="4" fillId="3" borderId="57" xfId="14" applyNumberFormat="1" applyFont="1" applyFill="1" applyBorder="1" applyAlignment="1">
      <alignment wrapText="1"/>
    </xf>
    <xf numFmtId="193" fontId="36" fillId="0" borderId="55" xfId="11" applyNumberFormat="1" applyFont="1" applyBorder="1" applyAlignment="1">
      <alignment horizontal="center"/>
    </xf>
    <xf numFmtId="193" fontId="36" fillId="0" borderId="55" xfId="11" applyNumberFormat="1" applyFont="1" applyBorder="1" applyAlignment="1">
      <alignment horizontal="right"/>
    </xf>
    <xf numFmtId="193" fontId="36" fillId="0" borderId="55" xfId="1" applyNumberFormat="1" applyFont="1" applyBorder="1" applyAlignment="1">
      <alignment horizontal="right"/>
    </xf>
    <xf numFmtId="200" fontId="36" fillId="3" borderId="55" xfId="12" applyNumberFormat="1" applyFont="1" applyFill="1" applyBorder="1" applyAlignment="1">
      <alignment horizontal="center"/>
    </xf>
    <xf numFmtId="200" fontId="40" fillId="3" borderId="40" xfId="12" applyNumberFormat="1" applyFont="1" applyFill="1" applyBorder="1" applyAlignment="1">
      <alignment horizontal="center"/>
    </xf>
    <xf numFmtId="200" fontId="36" fillId="0" borderId="40" xfId="12" applyNumberFormat="1" applyFont="1" applyBorder="1" applyAlignment="1">
      <alignment horizontal="center"/>
    </xf>
    <xf numFmtId="193" fontId="48" fillId="0" borderId="40" xfId="1" applyNumberFormat="1" applyFont="1" applyBorder="1" applyAlignment="1">
      <alignment horizontal="center"/>
    </xf>
    <xf numFmtId="193" fontId="48" fillId="0" borderId="40" xfId="1" applyNumberFormat="1" applyFont="1" applyBorder="1" applyAlignment="1">
      <alignment horizontal="right"/>
    </xf>
    <xf numFmtId="193" fontId="48" fillId="0" borderId="69" xfId="1" applyNumberFormat="1" applyFont="1" applyBorder="1" applyAlignment="1">
      <alignment horizontal="right"/>
    </xf>
    <xf numFmtId="193" fontId="48" fillId="0" borderId="40" xfId="11" applyNumberFormat="1" applyFont="1" applyBorder="1" applyAlignment="1">
      <alignment horizontal="right" vertical="top"/>
    </xf>
    <xf numFmtId="193" fontId="36" fillId="0" borderId="40" xfId="12" applyNumberFormat="1" applyFont="1" applyBorder="1" applyAlignment="1">
      <alignment horizontal="center"/>
    </xf>
    <xf numFmtId="193" fontId="48" fillId="0" borderId="40" xfId="22" applyNumberFormat="1" applyFont="1" applyBorder="1" applyAlignment="1">
      <alignment horizontal="center"/>
    </xf>
    <xf numFmtId="193" fontId="79" fillId="0" borderId="0" xfId="1" applyNumberFormat="1" applyFont="1" applyBorder="1"/>
    <xf numFmtId="193" fontId="0" fillId="0" borderId="0" xfId="1" applyNumberFormat="1" applyFont="1"/>
    <xf numFmtId="193" fontId="54" fillId="0" borderId="26" xfId="0" applyNumberFormat="1" applyFont="1" applyBorder="1"/>
    <xf numFmtId="193" fontId="0" fillId="0" borderId="26" xfId="6" applyNumberFormat="1" applyFont="1" applyBorder="1"/>
    <xf numFmtId="193" fontId="0" fillId="0" borderId="17" xfId="0" applyNumberFormat="1" applyBorder="1"/>
    <xf numFmtId="193" fontId="81" fillId="3" borderId="26" xfId="10" applyNumberFormat="1" applyFont="1" applyFill="1" applyBorder="1" applyAlignment="1">
      <alignment horizontal="center" vertical="top"/>
    </xf>
    <xf numFmtId="193" fontId="82" fillId="3" borderId="26" xfId="10" applyNumberFormat="1" applyFont="1" applyFill="1" applyBorder="1" applyAlignment="1">
      <alignment horizontal="center" vertical="top"/>
    </xf>
    <xf numFmtId="193" fontId="39" fillId="2" borderId="17" xfId="10" applyNumberFormat="1" applyFont="1" applyFill="1" applyBorder="1" applyAlignment="1">
      <alignment vertical="top"/>
    </xf>
    <xf numFmtId="193" fontId="2" fillId="2" borderId="7" xfId="6" applyNumberFormat="1" applyFont="1" applyFill="1" applyBorder="1" applyAlignment="1"/>
    <xf numFmtId="193" fontId="2" fillId="2" borderId="12" xfId="6" applyNumberFormat="1" applyFont="1" applyFill="1" applyBorder="1" applyAlignment="1"/>
    <xf numFmtId="193" fontId="2" fillId="2" borderId="10" xfId="6" applyNumberFormat="1" applyFont="1" applyFill="1" applyBorder="1" applyAlignment="1"/>
    <xf numFmtId="193" fontId="2" fillId="3" borderId="14" xfId="6" applyNumberFormat="1" applyFont="1" applyFill="1" applyBorder="1" applyAlignment="1">
      <alignment horizontal="center"/>
    </xf>
    <xf numFmtId="193" fontId="8" fillId="4" borderId="26" xfId="1" applyNumberFormat="1" applyFont="1" applyFill="1" applyBorder="1" applyAlignment="1">
      <alignment horizontal="center"/>
    </xf>
    <xf numFmtId="188" fontId="8" fillId="0" borderId="8" xfId="3" applyNumberFormat="1" applyFont="1" applyBorder="1" applyAlignment="1"/>
    <xf numFmtId="188" fontId="8" fillId="0" borderId="11" xfId="3" applyNumberFormat="1" applyFont="1" applyBorder="1" applyAlignment="1"/>
    <xf numFmtId="188" fontId="8" fillId="3" borderId="15" xfId="3" applyNumberFormat="1" applyFont="1" applyFill="1" applyBorder="1" applyAlignment="1"/>
    <xf numFmtId="188" fontId="8" fillId="4" borderId="27" xfId="3" applyNumberFormat="1" applyFont="1" applyFill="1" applyBorder="1" applyAlignment="1">
      <alignment horizontal="center"/>
    </xf>
    <xf numFmtId="193" fontId="54" fillId="3" borderId="12" xfId="1" applyNumberFormat="1" applyFont="1" applyFill="1" applyBorder="1"/>
    <xf numFmtId="193" fontId="2" fillId="0" borderId="12" xfId="7" applyNumberFormat="1" applyFont="1" applyBorder="1"/>
    <xf numFmtId="193" fontId="8" fillId="0" borderId="12" xfId="3" applyNumberFormat="1" applyFont="1" applyBorder="1" applyAlignment="1">
      <alignment horizontal="right"/>
    </xf>
    <xf numFmtId="193" fontId="8" fillId="0" borderId="20" xfId="3" applyNumberFormat="1" applyFont="1" applyBorder="1" applyAlignment="1"/>
    <xf numFmtId="193" fontId="2" fillId="0" borderId="10" xfId="6" applyNumberFormat="1" applyFont="1" applyBorder="1"/>
    <xf numFmtId="193" fontId="2" fillId="0" borderId="10" xfId="2" applyNumberFormat="1" applyBorder="1"/>
    <xf numFmtId="193" fontId="8" fillId="0" borderId="10" xfId="3" applyNumberFormat="1" applyFont="1" applyBorder="1" applyAlignment="1">
      <alignment horizontal="right"/>
    </xf>
    <xf numFmtId="193" fontId="2" fillId="0" borderId="10" xfId="2" applyNumberFormat="1" applyBorder="1" applyAlignment="1">
      <alignment vertical="top"/>
    </xf>
    <xf numFmtId="193" fontId="70" fillId="0" borderId="10" xfId="2" applyNumberFormat="1" applyFont="1" applyBorder="1"/>
    <xf numFmtId="193" fontId="2" fillId="0" borderId="12" xfId="6" applyNumberFormat="1" applyFont="1" applyBorder="1"/>
    <xf numFmtId="193" fontId="2" fillId="0" borderId="12" xfId="2" applyNumberFormat="1" applyBorder="1" applyAlignment="1">
      <alignment vertical="top"/>
    </xf>
    <xf numFmtId="193" fontId="70" fillId="0" borderId="12" xfId="2" applyNumberFormat="1" applyFont="1" applyBorder="1"/>
    <xf numFmtId="193" fontId="2" fillId="0" borderId="14" xfId="6" applyNumberFormat="1" applyFont="1" applyBorder="1"/>
    <xf numFmtId="193" fontId="2" fillId="0" borderId="14" xfId="2" applyNumberFormat="1" applyBorder="1" applyAlignment="1">
      <alignment vertical="top"/>
    </xf>
    <xf numFmtId="193" fontId="70" fillId="0" borderId="14" xfId="2" applyNumberFormat="1" applyFont="1" applyBorder="1"/>
    <xf numFmtId="193" fontId="8" fillId="0" borderId="14" xfId="3" applyNumberFormat="1" applyFont="1" applyBorder="1" applyAlignment="1">
      <alignment horizontal="right"/>
    </xf>
    <xf numFmtId="193" fontId="2" fillId="4" borderId="17" xfId="6" applyNumberFormat="1" applyFont="1" applyFill="1" applyBorder="1" applyAlignment="1">
      <alignment horizontal="right"/>
    </xf>
    <xf numFmtId="193" fontId="2" fillId="4" borderId="17" xfId="2" applyNumberFormat="1" applyFill="1" applyBorder="1" applyAlignment="1">
      <alignment horizontal="center"/>
    </xf>
    <xf numFmtId="193" fontId="2" fillId="4" borderId="17" xfId="2" applyNumberFormat="1" applyFill="1" applyBorder="1" applyAlignment="1">
      <alignment horizontal="right"/>
    </xf>
    <xf numFmtId="193" fontId="2" fillId="4" borderId="18" xfId="6" applyNumberFormat="1" applyFont="1" applyFill="1" applyBorder="1" applyAlignment="1">
      <alignment horizontal="right"/>
    </xf>
    <xf numFmtId="191" fontId="2" fillId="0" borderId="10" xfId="6" applyNumberFormat="1" applyFont="1" applyBorder="1"/>
    <xf numFmtId="191" fontId="2" fillId="4" borderId="26" xfId="1" applyNumberFormat="1" applyFont="1" applyFill="1" applyBorder="1" applyAlignment="1">
      <alignment horizontal="center" vertical="top"/>
    </xf>
    <xf numFmtId="191" fontId="2" fillId="0" borderId="10" xfId="8" applyNumberFormat="1" applyFont="1" applyBorder="1" applyAlignment="1">
      <alignment horizontal="right" vertical="top"/>
    </xf>
    <xf numFmtId="191" fontId="2" fillId="4" borderId="26" xfId="1" applyNumberFormat="1" applyFont="1" applyFill="1" applyBorder="1" applyAlignment="1">
      <alignment horizontal="right" vertical="top"/>
    </xf>
    <xf numFmtId="191" fontId="8" fillId="0" borderId="14" xfId="3" applyNumberFormat="1" applyFont="1" applyBorder="1" applyAlignment="1">
      <alignment horizontal="right"/>
    </xf>
    <xf numFmtId="191" fontId="8" fillId="0" borderId="10" xfId="3" applyNumberFormat="1" applyFont="1" applyBorder="1" applyAlignment="1">
      <alignment horizontal="right"/>
    </xf>
    <xf numFmtId="191" fontId="2" fillId="0" borderId="14" xfId="6" applyNumberFormat="1" applyFont="1" applyBorder="1" applyAlignment="1">
      <alignment horizontal="right"/>
    </xf>
    <xf numFmtId="191" fontId="2" fillId="0" borderId="14" xfId="2" applyNumberFormat="1" applyBorder="1" applyAlignment="1">
      <alignment horizontal="right" vertical="top"/>
    </xf>
    <xf numFmtId="191" fontId="8" fillId="0" borderId="11" xfId="3" applyNumberFormat="1" applyFont="1" applyBorder="1" applyAlignment="1">
      <alignment horizontal="right"/>
    </xf>
    <xf numFmtId="191" fontId="2" fillId="0" borderId="10" xfId="2" applyNumberFormat="1" applyBorder="1" applyAlignment="1">
      <alignment horizontal="right"/>
    </xf>
    <xf numFmtId="191" fontId="2" fillId="0" borderId="10" xfId="2" applyNumberFormat="1" applyBorder="1" applyAlignment="1">
      <alignment horizontal="right" vertical="top"/>
    </xf>
    <xf numFmtId="191" fontId="70" fillId="0" borderId="10" xfId="2" applyNumberFormat="1" applyFont="1" applyBorder="1" applyAlignment="1">
      <alignment horizontal="right"/>
    </xf>
    <xf numFmtId="191" fontId="2" fillId="0" borderId="10" xfId="6" applyNumberFormat="1" applyFont="1" applyBorder="1" applyAlignment="1">
      <alignment horizontal="right"/>
    </xf>
    <xf numFmtId="191" fontId="2" fillId="0" borderId="0" xfId="2" applyNumberFormat="1" applyAlignment="1">
      <alignment horizontal="right"/>
    </xf>
    <xf numFmtId="191" fontId="2" fillId="4" borderId="27" xfId="1" applyNumberFormat="1" applyFont="1" applyFill="1" applyBorder="1" applyAlignment="1">
      <alignment horizontal="right" vertical="top"/>
    </xf>
    <xf numFmtId="192" fontId="8" fillId="4" borderId="17" xfId="1" applyNumberFormat="1" applyFont="1" applyFill="1" applyBorder="1" applyAlignment="1">
      <alignment horizontal="center" vertical="top"/>
    </xf>
    <xf numFmtId="191" fontId="8" fillId="4" borderId="17" xfId="1" applyNumberFormat="1" applyFont="1" applyFill="1" applyBorder="1" applyAlignment="1">
      <alignment horizontal="center" vertical="top"/>
    </xf>
    <xf numFmtId="43" fontId="8" fillId="4" borderId="17" xfId="1" applyFont="1" applyFill="1" applyBorder="1" applyAlignment="1">
      <alignment horizontal="center" vertical="top"/>
    </xf>
    <xf numFmtId="191" fontId="8" fillId="4" borderId="17" xfId="1" applyNumberFormat="1" applyFont="1" applyFill="1" applyBorder="1" applyAlignment="1">
      <alignment horizontal="right" vertical="top"/>
    </xf>
    <xf numFmtId="191" fontId="8" fillId="4" borderId="18" xfId="1" applyNumberFormat="1" applyFont="1" applyFill="1" applyBorder="1" applyAlignment="1">
      <alignment horizontal="right" vertical="top"/>
    </xf>
    <xf numFmtId="0" fontId="86" fillId="0" borderId="26" xfId="0" applyFont="1" applyBorder="1" applyAlignment="1">
      <alignment wrapText="1"/>
    </xf>
    <xf numFmtId="0" fontId="86" fillId="0" borderId="26" xfId="0" applyFont="1" applyBorder="1" applyAlignment="1">
      <alignment horizontal="left"/>
    </xf>
    <xf numFmtId="0" fontId="86" fillId="0" borderId="26" xfId="0" applyNumberFormat="1" applyFont="1" applyBorder="1"/>
    <xf numFmtId="193" fontId="86" fillId="0" borderId="26" xfId="0" applyNumberFormat="1" applyFont="1" applyBorder="1"/>
    <xf numFmtId="0" fontId="86" fillId="0" borderId="26" xfId="0" applyFont="1" applyBorder="1" applyAlignment="1">
      <alignment horizontal="left" wrapText="1"/>
    </xf>
    <xf numFmtId="0" fontId="86" fillId="0" borderId="41" xfId="0" pivotButton="1" applyFont="1" applyBorder="1" applyAlignment="1">
      <alignment wrapText="1"/>
    </xf>
    <xf numFmtId="0" fontId="86" fillId="0" borderId="26" xfId="0" applyFont="1" applyBorder="1" applyAlignment="1">
      <alignment horizontal="left" wrapText="1" indent="1"/>
    </xf>
    <xf numFmtId="192" fontId="11" fillId="3" borderId="80" xfId="6" applyNumberFormat="1" applyFont="1" applyFill="1" applyBorder="1"/>
    <xf numFmtId="192" fontId="11" fillId="3" borderId="17" xfId="6" applyNumberFormat="1" applyFont="1" applyFill="1" applyBorder="1" applyAlignment="1">
      <alignment horizontal="right"/>
    </xf>
    <xf numFmtId="193" fontId="36" fillId="3" borderId="81" xfId="6" applyNumberFormat="1" applyFont="1" applyFill="1" applyBorder="1"/>
    <xf numFmtId="193" fontId="11" fillId="3" borderId="80" xfId="6" applyNumberFormat="1" applyFont="1" applyFill="1" applyBorder="1"/>
    <xf numFmtId="43" fontId="11" fillId="3" borderId="80" xfId="6" applyFont="1" applyFill="1" applyBorder="1"/>
    <xf numFmtId="193" fontId="11" fillId="3" borderId="82" xfId="6" applyNumberFormat="1" applyFont="1" applyFill="1" applyBorder="1"/>
    <xf numFmtId="193" fontId="11" fillId="3" borderId="16" xfId="6" applyNumberFormat="1" applyFont="1" applyFill="1" applyBorder="1" applyAlignment="1">
      <alignment horizontal="center"/>
    </xf>
    <xf numFmtId="193" fontId="12" fillId="3" borderId="17" xfId="6" applyNumberFormat="1" applyFont="1" applyFill="1" applyBorder="1" applyAlignment="1">
      <alignment horizontal="right"/>
    </xf>
    <xf numFmtId="193" fontId="11" fillId="3" borderId="17" xfId="6" applyNumberFormat="1" applyFont="1" applyFill="1" applyBorder="1" applyAlignment="1">
      <alignment horizontal="right"/>
    </xf>
    <xf numFmtId="193" fontId="11" fillId="3" borderId="18" xfId="6" applyNumberFormat="1" applyFont="1" applyFill="1" applyBorder="1" applyAlignment="1">
      <alignment horizontal="right"/>
    </xf>
    <xf numFmtId="188" fontId="4" fillId="3" borderId="26" xfId="14" applyNumberFormat="1" applyFont="1" applyFill="1" applyBorder="1" applyAlignment="1">
      <alignment horizontal="right"/>
    </xf>
    <xf numFmtId="192" fontId="4" fillId="3" borderId="26" xfId="13" applyNumberFormat="1" applyFont="1" applyFill="1" applyBorder="1" applyAlignment="1">
      <alignment horizontal="right"/>
    </xf>
    <xf numFmtId="194" fontId="4" fillId="3" borderId="26" xfId="13" applyNumberFormat="1" applyFont="1" applyFill="1" applyBorder="1" applyAlignment="1">
      <alignment horizontal="right"/>
    </xf>
    <xf numFmtId="1" fontId="4" fillId="3" borderId="26" xfId="13" applyNumberFormat="1" applyFont="1" applyFill="1" applyBorder="1" applyAlignment="1">
      <alignment horizontal="right"/>
    </xf>
    <xf numFmtId="192" fontId="48" fillId="3" borderId="26" xfId="13" applyNumberFormat="1" applyFont="1" applyFill="1" applyBorder="1" applyAlignment="1">
      <alignment horizontal="right"/>
    </xf>
    <xf numFmtId="194" fontId="48" fillId="3" borderId="26" xfId="13" applyNumberFormat="1" applyFont="1" applyFill="1" applyBorder="1" applyAlignment="1">
      <alignment horizontal="right"/>
    </xf>
    <xf numFmtId="193" fontId="4" fillId="3" borderId="26" xfId="13" applyNumberFormat="1" applyFont="1" applyFill="1" applyBorder="1" applyAlignment="1">
      <alignment horizontal="right"/>
    </xf>
    <xf numFmtId="43" fontId="4" fillId="3" borderId="26" xfId="1" applyFont="1" applyFill="1" applyBorder="1" applyAlignment="1">
      <alignment horizontal="right"/>
    </xf>
    <xf numFmtId="194" fontId="4" fillId="3" borderId="26" xfId="1" applyNumberFormat="1" applyFont="1" applyFill="1" applyBorder="1" applyAlignment="1">
      <alignment horizontal="right"/>
    </xf>
    <xf numFmtId="194" fontId="48" fillId="3" borderId="27" xfId="14" applyNumberFormat="1" applyFont="1" applyFill="1" applyBorder="1" applyAlignment="1"/>
    <xf numFmtId="188" fontId="4" fillId="3" borderId="26" xfId="14" applyNumberFormat="1" applyFont="1" applyFill="1" applyBorder="1"/>
    <xf numFmtId="192" fontId="4" fillId="3" borderId="26" xfId="13" applyNumberFormat="1" applyFont="1" applyFill="1" applyBorder="1"/>
    <xf numFmtId="194" fontId="4" fillId="3" borderId="26" xfId="13" applyNumberFormat="1" applyFont="1" applyFill="1" applyBorder="1"/>
    <xf numFmtId="1" fontId="4" fillId="3" borderId="26" xfId="13" applyNumberFormat="1" applyFont="1" applyFill="1" applyBorder="1"/>
    <xf numFmtId="193" fontId="48" fillId="3" borderId="26" xfId="1" applyNumberFormat="1" applyFont="1" applyFill="1" applyBorder="1" applyAlignment="1">
      <alignment horizontal="right"/>
    </xf>
    <xf numFmtId="193" fontId="5" fillId="3" borderId="17" xfId="1" applyNumberFormat="1" applyFont="1" applyFill="1" applyBorder="1" applyAlignment="1">
      <alignment vertical="center"/>
    </xf>
    <xf numFmtId="193" fontId="23" fillId="3" borderId="17" xfId="1" applyNumberFormat="1" applyFont="1" applyFill="1" applyBorder="1" applyAlignment="1">
      <alignment vertical="center"/>
    </xf>
    <xf numFmtId="192" fontId="62" fillId="8" borderId="59" xfId="12" applyNumberFormat="1" applyFont="1" applyFill="1" applyBorder="1" applyAlignment="1">
      <alignment horizontal="center" vertical="center" wrapText="1"/>
    </xf>
    <xf numFmtId="192" fontId="62" fillId="8" borderId="60" xfId="12" applyNumberFormat="1" applyFont="1" applyFill="1" applyBorder="1" applyAlignment="1">
      <alignment horizontal="center" vertical="center" wrapText="1"/>
    </xf>
    <xf numFmtId="0" fontId="51" fillId="8" borderId="59" xfId="2" applyFont="1" applyFill="1" applyBorder="1" applyAlignment="1">
      <alignment horizontal="center" vertical="center" wrapText="1"/>
    </xf>
    <xf numFmtId="0" fontId="52" fillId="8" borderId="29" xfId="19" applyFill="1" applyBorder="1" applyAlignment="1">
      <alignment horizontal="center" vertical="center" wrapText="1"/>
    </xf>
    <xf numFmtId="0" fontId="50" fillId="8" borderId="28" xfId="2" applyFont="1" applyFill="1" applyBorder="1" applyAlignment="1">
      <alignment horizontal="center" vertical="center"/>
    </xf>
    <xf numFmtId="0" fontId="50" fillId="8" borderId="36" xfId="2" applyFont="1" applyFill="1" applyBorder="1" applyAlignment="1">
      <alignment horizontal="center" vertical="center"/>
    </xf>
    <xf numFmtId="0" fontId="52" fillId="8" borderId="60" xfId="19" applyFill="1" applyBorder="1" applyAlignment="1">
      <alignment horizontal="center" vertical="center" wrapText="1"/>
    </xf>
    <xf numFmtId="192" fontId="62" fillId="8" borderId="29" xfId="12" applyNumberFormat="1" applyFont="1" applyFill="1" applyBorder="1" applyAlignment="1">
      <alignment horizontal="center" vertical="center"/>
    </xf>
    <xf numFmtId="43" fontId="62" fillId="8" borderId="29" xfId="1" applyFont="1" applyFill="1" applyBorder="1" applyAlignment="1">
      <alignment horizontal="center" vertical="center"/>
    </xf>
    <xf numFmtId="192" fontId="62" fillId="8" borderId="59" xfId="12" applyNumberFormat="1" applyFont="1" applyFill="1" applyBorder="1" applyAlignment="1">
      <alignment horizontal="center" vertical="center"/>
    </xf>
    <xf numFmtId="192" fontId="62" fillId="8" borderId="60" xfId="12" applyNumberFormat="1" applyFont="1" applyFill="1" applyBorder="1" applyAlignment="1">
      <alignment horizontal="center" vertical="center"/>
    </xf>
    <xf numFmtId="43" fontId="21" fillId="8" borderId="29" xfId="1" applyFont="1" applyFill="1" applyBorder="1" applyAlignment="1">
      <alignment horizontal="center" vertical="center" wrapText="1"/>
    </xf>
    <xf numFmtId="0" fontId="21" fillId="8" borderId="29" xfId="19" applyFont="1" applyFill="1" applyBorder="1" applyAlignment="1">
      <alignment horizontal="center" vertical="center" wrapText="1"/>
    </xf>
    <xf numFmtId="43" fontId="48" fillId="3" borderId="4" xfId="6" applyFont="1" applyFill="1" applyBorder="1" applyAlignment="1">
      <alignment horizontal="center" vertical="center" wrapText="1"/>
    </xf>
    <xf numFmtId="43" fontId="48" fillId="3" borderId="1" xfId="6" applyFont="1" applyFill="1" applyBorder="1" applyAlignment="1">
      <alignment horizontal="center" vertical="center" wrapText="1"/>
    </xf>
    <xf numFmtId="192" fontId="4" fillId="0" borderId="4" xfId="6" applyNumberFormat="1" applyFont="1" applyBorder="1" applyAlignment="1">
      <alignment horizontal="center" vertical="center"/>
    </xf>
    <xf numFmtId="192" fontId="4" fillId="0" borderId="1" xfId="6" applyNumberFormat="1" applyFont="1" applyBorder="1" applyAlignment="1">
      <alignment horizontal="center" vertical="center"/>
    </xf>
    <xf numFmtId="43" fontId="8" fillId="0" borderId="36" xfId="6" applyFont="1" applyBorder="1" applyAlignment="1">
      <alignment horizontal="left" vertical="center"/>
    </xf>
    <xf numFmtId="43" fontId="48" fillId="3" borderId="2" xfId="6" applyFont="1" applyFill="1" applyBorder="1" applyAlignment="1">
      <alignment horizontal="center" vertical="center"/>
    </xf>
    <xf numFmtId="43" fontId="48" fillId="3" borderId="24" xfId="6" applyFont="1" applyFill="1" applyBorder="1" applyAlignment="1">
      <alignment vertical="center"/>
    </xf>
    <xf numFmtId="43" fontId="48" fillId="3" borderId="30" xfId="6" applyFont="1" applyFill="1" applyBorder="1" applyAlignment="1">
      <alignment horizontal="left" vertical="center" wrapText="1"/>
    </xf>
    <xf numFmtId="43" fontId="48" fillId="3" borderId="31" xfId="6" applyFont="1" applyFill="1" applyBorder="1" applyAlignment="1">
      <alignment horizontal="left" vertical="center" wrapText="1"/>
    </xf>
    <xf numFmtId="43" fontId="48" fillId="3" borderId="29" xfId="6" applyFont="1" applyFill="1" applyBorder="1" applyAlignment="1">
      <alignment horizontal="center" vertical="center" wrapText="1"/>
    </xf>
    <xf numFmtId="43" fontId="48" fillId="3" borderId="3" xfId="6" applyFont="1" applyFill="1" applyBorder="1" applyAlignment="1">
      <alignment horizontal="center" vertical="center" wrapText="1"/>
    </xf>
    <xf numFmtId="192" fontId="12" fillId="3" borderId="29" xfId="6" applyNumberFormat="1" applyFont="1" applyFill="1" applyBorder="1" applyAlignment="1">
      <alignment horizontal="center" vertical="center" wrapText="1"/>
    </xf>
    <xf numFmtId="43" fontId="12" fillId="3" borderId="1" xfId="6" applyFont="1" applyFill="1" applyBorder="1" applyAlignment="1">
      <alignment horizontal="center" vertical="center" wrapText="1"/>
    </xf>
    <xf numFmtId="43" fontId="48" fillId="3" borderId="32" xfId="6" applyFont="1" applyFill="1" applyBorder="1" applyAlignment="1">
      <alignment horizontal="center" vertical="center" wrapText="1"/>
    </xf>
    <xf numFmtId="43" fontId="48" fillId="3" borderId="33" xfId="6" applyFont="1" applyFill="1" applyBorder="1" applyAlignment="1">
      <alignment horizontal="center" vertical="center" wrapText="1"/>
    </xf>
    <xf numFmtId="43" fontId="48" fillId="3" borderId="32" xfId="6" applyFont="1" applyFill="1" applyBorder="1" applyAlignment="1">
      <alignment horizontal="center" vertical="center"/>
    </xf>
    <xf numFmtId="43" fontId="48" fillId="3" borderId="33" xfId="6" applyFont="1" applyFill="1" applyBorder="1" applyAlignment="1">
      <alignment horizontal="center" vertical="center"/>
    </xf>
    <xf numFmtId="43" fontId="48" fillId="3" borderId="35" xfId="6" applyFont="1" applyFill="1" applyBorder="1" applyAlignment="1">
      <alignment horizontal="center" wrapText="1"/>
    </xf>
    <xf numFmtId="43" fontId="48" fillId="3" borderId="34" xfId="6" applyFont="1" applyFill="1" applyBorder="1" applyAlignment="1">
      <alignment horizontal="center" wrapText="1"/>
    </xf>
    <xf numFmtId="0" fontId="2" fillId="0" borderId="36" xfId="2" applyBorder="1" applyAlignment="1">
      <alignment horizontal="center"/>
    </xf>
    <xf numFmtId="192" fontId="5" fillId="3" borderId="28" xfId="12" applyNumberFormat="1" applyFont="1" applyFill="1" applyBorder="1" applyAlignment="1">
      <alignment horizontal="center" vertical="center"/>
    </xf>
    <xf numFmtId="0" fontId="78" fillId="3" borderId="46" xfId="4" applyFont="1" applyFill="1" applyBorder="1" applyAlignment="1">
      <alignment horizontal="center" vertical="center"/>
    </xf>
    <xf numFmtId="0" fontId="5" fillId="3" borderId="45" xfId="13" applyFont="1" applyFill="1" applyBorder="1" applyAlignment="1">
      <alignment horizontal="center" vertical="center"/>
    </xf>
    <xf numFmtId="0" fontId="5" fillId="3" borderId="46" xfId="13" applyFont="1" applyFill="1" applyBorder="1" applyAlignment="1">
      <alignment horizontal="center" vertical="center"/>
    </xf>
    <xf numFmtId="0" fontId="5" fillId="3" borderId="25" xfId="13" applyFont="1" applyFill="1" applyBorder="1" applyAlignment="1">
      <alignment horizontal="center" vertical="center" wrapText="1"/>
    </xf>
    <xf numFmtId="0" fontId="78" fillId="3" borderId="25" xfId="4" applyFont="1" applyFill="1" applyBorder="1" applyAlignment="1">
      <alignment horizontal="center" vertical="center" wrapText="1"/>
    </xf>
    <xf numFmtId="0" fontId="78" fillId="3" borderId="47" xfId="4" applyFont="1" applyFill="1" applyBorder="1" applyAlignment="1">
      <alignment horizontal="center" vertical="center" wrapText="1"/>
    </xf>
    <xf numFmtId="192" fontId="5" fillId="3" borderId="25" xfId="12" applyNumberFormat="1" applyFont="1" applyFill="1" applyBorder="1" applyAlignment="1">
      <alignment horizontal="center" vertical="center"/>
    </xf>
    <xf numFmtId="193" fontId="5" fillId="3" borderId="75" xfId="1" applyNumberFormat="1" applyFont="1" applyFill="1" applyBorder="1" applyAlignment="1">
      <alignment horizontal="center" vertical="center"/>
    </xf>
    <xf numFmtId="193" fontId="78" fillId="3" borderId="76" xfId="1" applyNumberFormat="1" applyFont="1" applyFill="1" applyBorder="1" applyAlignment="1">
      <alignment horizontal="center" vertical="center"/>
    </xf>
    <xf numFmtId="0" fontId="5" fillId="3" borderId="28" xfId="11" applyFont="1" applyFill="1" applyBorder="1" applyAlignment="1">
      <alignment horizontal="center" vertical="center"/>
    </xf>
    <xf numFmtId="0" fontId="78" fillId="3" borderId="0" xfId="4" applyFont="1" applyFill="1"/>
    <xf numFmtId="0" fontId="78" fillId="3" borderId="36" xfId="4" applyFont="1" applyFill="1" applyBorder="1"/>
    <xf numFmtId="0" fontId="5" fillId="3" borderId="43" xfId="13" applyFont="1" applyFill="1" applyBorder="1" applyAlignment="1">
      <alignment horizontal="center" vertical="center"/>
    </xf>
    <xf numFmtId="0" fontId="5" fillId="3" borderId="44" xfId="13" applyFont="1" applyFill="1" applyBorder="1" applyAlignment="1">
      <alignment horizontal="center" vertical="center"/>
    </xf>
    <xf numFmtId="192" fontId="5" fillId="3" borderId="43" xfId="12" applyNumberFormat="1" applyFont="1" applyFill="1" applyBorder="1" applyAlignment="1">
      <alignment horizontal="center" vertical="center"/>
    </xf>
    <xf numFmtId="192" fontId="5" fillId="3" borderId="44" xfId="12" applyNumberFormat="1" applyFont="1" applyFill="1" applyBorder="1" applyAlignment="1">
      <alignment horizontal="center" vertical="center"/>
    </xf>
    <xf numFmtId="192" fontId="5" fillId="3" borderId="30" xfId="12" applyNumberFormat="1" applyFont="1" applyFill="1" applyBorder="1" applyAlignment="1">
      <alignment horizontal="center" vertical="center" wrapText="1"/>
    </xf>
    <xf numFmtId="192" fontId="5" fillId="3" borderId="28" xfId="12" applyNumberFormat="1" applyFont="1" applyFill="1" applyBorder="1" applyAlignment="1">
      <alignment horizontal="center" vertical="center" wrapText="1"/>
    </xf>
    <xf numFmtId="0" fontId="78" fillId="3" borderId="58" xfId="4" applyFont="1" applyFill="1" applyBorder="1" applyAlignment="1">
      <alignment horizontal="center" vertical="center" wrapText="1"/>
    </xf>
    <xf numFmtId="0" fontId="78" fillId="3" borderId="46" xfId="4" applyFont="1" applyFill="1" applyBorder="1" applyAlignment="1">
      <alignment horizontal="center" vertical="center" wrapText="1"/>
    </xf>
    <xf numFmtId="193" fontId="5" fillId="3" borderId="30" xfId="12" applyNumberFormat="1" applyFont="1" applyFill="1" applyBorder="1" applyAlignment="1">
      <alignment horizontal="center" vertical="center"/>
    </xf>
    <xf numFmtId="193" fontId="78" fillId="3" borderId="58" xfId="4" applyNumberFormat="1" applyFont="1" applyFill="1" applyBorder="1" applyAlignment="1">
      <alignment horizontal="center" vertical="center"/>
    </xf>
    <xf numFmtId="43" fontId="5" fillId="3" borderId="26" xfId="6" applyFont="1" applyFill="1" applyBorder="1" applyAlignment="1">
      <alignment horizontal="center" vertical="center" wrapText="1"/>
    </xf>
    <xf numFmtId="43" fontId="5" fillId="3" borderId="27" xfId="6" applyFont="1" applyFill="1" applyBorder="1" applyAlignment="1">
      <alignment horizontal="center" vertical="center" wrapText="1"/>
    </xf>
    <xf numFmtId="43" fontId="5" fillId="3" borderId="26" xfId="6" applyFont="1" applyFill="1" applyBorder="1" applyAlignment="1">
      <alignment horizontal="center" vertical="center"/>
    </xf>
    <xf numFmtId="43" fontId="5" fillId="3" borderId="26" xfId="6" applyFont="1" applyFill="1" applyBorder="1" applyAlignment="1">
      <alignment horizontal="center" wrapText="1"/>
    </xf>
    <xf numFmtId="43" fontId="8" fillId="0" borderId="0" xfId="6" applyFont="1" applyBorder="1" applyAlignment="1">
      <alignment horizontal="left" vertical="center"/>
    </xf>
    <xf numFmtId="187" fontId="8" fillId="0" borderId="26" xfId="14" applyFont="1" applyBorder="1" applyAlignment="1">
      <alignment horizontal="center"/>
    </xf>
    <xf numFmtId="189" fontId="8" fillId="3" borderId="26" xfId="14" applyNumberFormat="1" applyFont="1" applyFill="1" applyBorder="1" applyAlignment="1">
      <alignment horizontal="center" vertical="center"/>
    </xf>
    <xf numFmtId="188" fontId="8" fillId="0" borderId="26" xfId="1" applyNumberFormat="1" applyFont="1" applyBorder="1" applyAlignment="1">
      <alignment horizontal="center" vertical="center"/>
    </xf>
    <xf numFmtId="188" fontId="8" fillId="0" borderId="27" xfId="14" applyNumberFormat="1" applyFont="1" applyBorder="1" applyAlignment="1">
      <alignment horizontal="center" vertical="center"/>
    </xf>
    <xf numFmtId="0" fontId="8" fillId="0" borderId="41" xfId="11" applyFont="1" applyBorder="1" applyAlignment="1">
      <alignment horizontal="center" vertical="center"/>
    </xf>
    <xf numFmtId="0" fontId="2" fillId="0" borderId="41" xfId="11" applyBorder="1" applyAlignment="1">
      <alignment horizontal="center" vertical="center"/>
    </xf>
    <xf numFmtId="0" fontId="2" fillId="0" borderId="26" xfId="11" applyBorder="1" applyAlignment="1">
      <alignment horizontal="center" vertical="top"/>
    </xf>
    <xf numFmtId="0" fontId="8" fillId="0" borderId="26" xfId="11" applyFont="1" applyBorder="1" applyAlignment="1">
      <alignment horizontal="center" vertical="center" wrapText="1"/>
    </xf>
    <xf numFmtId="187" fontId="8" fillId="0" borderId="26" xfId="14" applyFont="1" applyBorder="1" applyAlignment="1">
      <alignment horizontal="center" vertical="top"/>
    </xf>
    <xf numFmtId="187" fontId="8" fillId="3" borderId="26" xfId="14" applyFont="1" applyFill="1" applyBorder="1" applyAlignment="1">
      <alignment horizontal="center"/>
    </xf>
    <xf numFmtId="192" fontId="36" fillId="0" borderId="28" xfId="12" applyNumberFormat="1" applyFont="1" applyBorder="1" applyAlignment="1">
      <alignment horizontal="center" vertical="center" wrapText="1"/>
    </xf>
    <xf numFmtId="0" fontId="48" fillId="0" borderId="28" xfId="21" applyFont="1" applyBorder="1" applyAlignment="1">
      <alignment horizontal="center" vertical="center" wrapText="1"/>
    </xf>
    <xf numFmtId="192" fontId="36" fillId="0" borderId="28" xfId="12" applyNumberFormat="1" applyFont="1" applyBorder="1" applyAlignment="1">
      <alignment horizontal="center" vertical="center"/>
    </xf>
    <xf numFmtId="0" fontId="36" fillId="0" borderId="28" xfId="11" applyFont="1" applyBorder="1" applyAlignment="1">
      <alignment horizontal="center" vertical="center"/>
    </xf>
    <xf numFmtId="0" fontId="36" fillId="0" borderId="0" xfId="11" applyFont="1" applyAlignment="1">
      <alignment vertical="center"/>
    </xf>
    <xf numFmtId="192" fontId="36" fillId="0" borderId="28" xfId="12" applyNumberFormat="1" applyFont="1" applyFill="1" applyBorder="1" applyAlignment="1">
      <alignment horizontal="center" vertical="center" wrapText="1"/>
    </xf>
    <xf numFmtId="0" fontId="36" fillId="0" borderId="46" xfId="0" applyFont="1" applyBorder="1" applyAlignment="1">
      <alignment horizontal="center"/>
    </xf>
    <xf numFmtId="0" fontId="57" fillId="0" borderId="0" xfId="0" applyFont="1" applyBorder="1" applyAlignment="1">
      <alignment horizontal="center" wrapText="1"/>
    </xf>
    <xf numFmtId="0" fontId="32" fillId="2" borderId="53" xfId="4" applyFont="1" applyFill="1" applyBorder="1" applyAlignment="1">
      <alignment horizontal="left" vertical="center" wrapText="1"/>
    </xf>
    <xf numFmtId="187" fontId="8" fillId="0" borderId="3" xfId="3" applyFont="1" applyBorder="1" applyAlignment="1">
      <alignment horizontal="center"/>
    </xf>
    <xf numFmtId="187" fontId="8" fillId="0" borderId="4" xfId="3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188" fontId="8" fillId="0" borderId="3" xfId="3" applyNumberFormat="1" applyFont="1" applyBorder="1" applyAlignment="1">
      <alignment vertical="center" textRotation="60"/>
    </xf>
    <xf numFmtId="188" fontId="8" fillId="0" borderId="3" xfId="3" applyNumberFormat="1" applyFont="1" applyBorder="1" applyAlignment="1">
      <alignment horizontal="center" vertical="center"/>
    </xf>
    <xf numFmtId="43" fontId="11" fillId="3" borderId="32" xfId="6" applyFont="1" applyFill="1" applyBorder="1" applyAlignment="1">
      <alignment horizontal="center" wrapText="1"/>
    </xf>
    <xf numFmtId="43" fontId="11" fillId="3" borderId="33" xfId="6" applyFont="1" applyFill="1" applyBorder="1" applyAlignment="1">
      <alignment horizontal="center" wrapText="1"/>
    </xf>
    <xf numFmtId="43" fontId="11" fillId="3" borderId="28" xfId="6" applyFont="1" applyFill="1" applyBorder="1" applyAlignment="1">
      <alignment horizontal="center" wrapText="1"/>
    </xf>
    <xf numFmtId="43" fontId="11" fillId="3" borderId="4" xfId="6" applyFont="1" applyFill="1" applyBorder="1" applyAlignment="1">
      <alignment horizontal="center" wrapText="1"/>
    </xf>
    <xf numFmtId="43" fontId="11" fillId="3" borderId="1" xfId="6" applyFont="1" applyFill="1" applyBorder="1" applyAlignment="1">
      <alignment horizontal="center" wrapText="1"/>
    </xf>
    <xf numFmtId="192" fontId="11" fillId="3" borderId="29" xfId="6" applyNumberFormat="1" applyFont="1" applyFill="1" applyBorder="1" applyAlignment="1">
      <alignment wrapText="1"/>
    </xf>
    <xf numFmtId="43" fontId="11" fillId="3" borderId="29" xfId="6" applyFont="1" applyFill="1" applyBorder="1" applyAlignment="1">
      <alignment wrapText="1"/>
    </xf>
    <xf numFmtId="43" fontId="11" fillId="3" borderId="28" xfId="6" applyFont="1" applyFill="1" applyBorder="1" applyAlignment="1">
      <alignment horizontal="center" vertical="center"/>
    </xf>
    <xf numFmtId="43" fontId="11" fillId="3" borderId="36" xfId="6" applyFont="1" applyFill="1" applyBorder="1" applyAlignment="1">
      <alignment vertical="center"/>
    </xf>
    <xf numFmtId="43" fontId="11" fillId="3" borderId="29" xfId="6" applyFont="1" applyFill="1" applyBorder="1" applyAlignment="1">
      <alignment horizontal="center" wrapText="1"/>
    </xf>
  </cellXfs>
  <cellStyles count="23">
    <cellStyle name="Comma" xfId="1" builtinId="3"/>
    <cellStyle name="Comma 2" xfId="10" xr:uid="{7E415CAF-52C9-4198-94E7-5236E77E65A5}"/>
    <cellStyle name="Comma 2 2" xfId="3" xr:uid="{38598B82-71CE-4AF0-B0B0-DEDD685C005F}"/>
    <cellStyle name="Comma 2 2 2" xfId="18" xr:uid="{1DA8092E-5413-4809-8848-F13034FADBA0}"/>
    <cellStyle name="Comma 3" xfId="6" xr:uid="{C63B63C0-AD3F-48EE-AB4C-47227FE0EB31}"/>
    <cellStyle name="Comma 3 2" xfId="14" xr:uid="{F57F5CD7-20BE-486F-A475-2D857CCF6573}"/>
    <cellStyle name="Comma 4" xfId="22" xr:uid="{EF0498E4-E003-4B99-A628-5291E46D4861}"/>
    <cellStyle name="Comma 4 2" xfId="15" xr:uid="{45C7B3D8-C862-4882-AC4C-07658BE11087}"/>
    <cellStyle name="Comma_Annual TICP Report 2005" xfId="12" xr:uid="{D96A2820-CE45-4D98-8779-07831637D849}"/>
    <cellStyle name="Comma_Draft Ann Rep 2005 June_30" xfId="8" xr:uid="{F3F0A52F-526F-4866-B4C6-6D682DD14E88}"/>
    <cellStyle name="Normal" xfId="0" builtinId="0"/>
    <cellStyle name="Normal 2" xfId="9" xr:uid="{CB553C20-FC81-4D11-9A73-FE8785C01ED6}"/>
    <cellStyle name="Normal 2 2 2" xfId="5" xr:uid="{02E77426-2852-4ECE-A49D-243FA81473AE}"/>
    <cellStyle name="Normal 2 3" xfId="4" xr:uid="{14D69D64-F102-4A16-B229-BAD08A288899}"/>
    <cellStyle name="Normal 3" xfId="7" xr:uid="{9FADE696-B485-4C2E-B479-39C6DC65FABB}"/>
    <cellStyle name="Normal 3 2" xfId="16" xr:uid="{0F416C64-25D5-475F-A275-3A1492C9B572}"/>
    <cellStyle name="Normal 3 3" xfId="21" xr:uid="{FDD79431-489D-4E23-9886-35E5BC43F1DE}"/>
    <cellStyle name="Normal 4" xfId="19" xr:uid="{3CA78072-5570-4548-917E-1F73A49F8C12}"/>
    <cellStyle name="Normal 5" xfId="20" xr:uid="{8CD1A7AF-B9E9-4B98-AD25-453794346F06}"/>
    <cellStyle name="Normal 6 2" xfId="17" xr:uid="{389F0C68-F90E-42F5-AFD9-1552FF45FD67}"/>
    <cellStyle name="Normal_Annual Report 2001new" xfId="11" xr:uid="{106947D3-D334-4A97-9A93-4C41A3C2B04A}"/>
    <cellStyle name="Normal_Publish Annual Report 2001new" xfId="2" xr:uid="{9AFA7A21-E10A-4E8E-9830-372EEA2C57EB}"/>
    <cellStyle name="ปกติ_Annual Report 2003 27Jul" xfId="13" xr:uid="{6F50BFCC-353B-4EAC-99A3-DD72048A37E4}"/>
  </cellStyles>
  <dxfs count="630">
    <dxf>
      <numFmt numFmtId="193" formatCode="_-* #,##0.0_-;\-* #,##0.0_-;_-* &quot;-&quot;??_-;_-@_-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alignment wrapText="1" indent="0"/>
    </dxf>
    <dxf>
      <alignment wrapText="1" indent="0"/>
    </dxf>
    <dxf>
      <alignment wrapText="1"/>
    </dxf>
    <dxf>
      <numFmt numFmtId="193" formatCode="_-* #,##0.0_-;\-* #,##0.0_-;_-* &quot;-&quot;??_-;_-@_-"/>
    </dxf>
    <dxf>
      <numFmt numFmtId="193" formatCode="_-* #,##0.0_-;\-* #,##0.0_-;_-* &quot;-&quot;??_-;_-@_-"/>
    </dxf>
    <dxf>
      <border>
        <left/>
      </border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alignment wrapText="1" indent="0"/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font>
        <name val="Cordia New"/>
        <scheme val="none"/>
      </font>
    </dxf>
    <dxf>
      <alignment wrapText="1" indent="0"/>
    </dxf>
    <dxf>
      <alignment wrapText="1" indent="0"/>
    </dxf>
    <dxf>
      <alignment wrapText="1"/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DA-%20TICP%202567\2024%20AITC%201-12-68&#3651;&#3594;&#3657;&#3629;&#3633;&#3609;&#3609;&#3637;&#3657;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2567&#3652;&#3605;&#3619;&#3616;&#3634;&#3588;&#3637;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P" refreshedDate="46032.820452777778" createdVersion="7" refreshedVersion="8" minRefreshableVersion="3" recordCount="261" xr:uid="{B381ED7B-394E-4CDD-B1C5-F8380D8507F8}">
  <cacheSource type="worksheet">
    <worksheetSource ref="A3:H264" sheet="2024 AITC -online+onstie (4)" r:id="rId2"/>
  </cacheSource>
  <cacheFields count="8">
    <cacheField name="Year" numFmtId="49">
      <sharedItems containsSemiMixedTypes="0" containsString="0" containsNumber="1" containsInteger="1" minValue="2024" maxValue="2024"/>
    </cacheField>
    <cacheField name="Region" numFmtId="0">
      <sharedItems count="11">
        <s v="The Americas"/>
        <s v="Southeast Asia"/>
        <s v="Africa"/>
        <s v="South Asia"/>
        <s v="Middle East"/>
        <s v="South Pacific"/>
        <s v="Europe"/>
        <s v="Central Asia"/>
        <s v="South America"/>
        <s v="Northeast Asia"/>
        <s v="Central America"/>
      </sharedItems>
    </cacheField>
    <cacheField name="Country" numFmtId="0">
      <sharedItems count="69">
        <s v="BELIZE"/>
        <s v="BHUTAN"/>
        <s v="ETHIOPIA"/>
        <s v="GHANA"/>
        <s v="MOZAMBIQUE"/>
        <s v="MYANMAR"/>
        <s v="PAKISTAN"/>
        <s v="RWANDA"/>
        <s v="SRI LANKA"/>
        <s v="TANZANIA"/>
        <s v="BANGLADESH"/>
        <s v="BURKINA FASO"/>
        <s v="JORDAN"/>
        <s v="MAURITIUS"/>
        <s v="NIGER"/>
        <s v="NIGERIA"/>
        <s v="SAMOA"/>
        <s v="TAJIKISTAN"/>
        <s v="AZERBAIJAN"/>
        <s v="CAMBODIA"/>
        <s v="INDONESIA"/>
        <s v="KENYA"/>
        <s v="NAMIBIA"/>
        <s v="TOGO"/>
        <s v="VIETNAM"/>
        <s v="ECUADOR"/>
        <s v="EGYPT"/>
        <s v="MAURITANIA"/>
        <s v="PANAMA"/>
        <s v="TRINIDAD &amp; TOBAGO"/>
        <s v="TURKIYE"/>
        <s v="ZAMBIA"/>
        <s v="FIJI"/>
        <s v="MOROCCO"/>
        <s v="RUSSIA"/>
        <s v="SEYCHELLES"/>
        <s v="UGANDA"/>
        <s v="IRAQ"/>
        <s v="PERU"/>
        <s v="BOSNIA AND HERZEGOVINA"/>
        <s v="BURUNDI"/>
        <s v="CHILE"/>
        <s v="KUWAIT"/>
        <s v="MADAGASCAR"/>
        <s v="QATAR"/>
        <s v="SOMALIA"/>
        <s v="ARGENTINA"/>
        <s v="UZBEKISTAN"/>
        <s v="CAMEROON"/>
        <s v="LAO PDR"/>
        <s v="MOLDOVA"/>
        <s v="PHILIPPINES"/>
        <s v="THAILAND"/>
        <s v="MALAWI"/>
        <s v="CHINA"/>
        <s v="MONGOLIA"/>
        <s v="NEPAL"/>
        <s v="SERBIA"/>
        <s v="ZIMBABWE"/>
        <s v="COOK ISLANDS"/>
        <s v="KOSOVO"/>
        <s v="MALAYSIA"/>
        <s v="TIMOR-LESTE"/>
        <s v="GEORGIA"/>
        <s v="OMAN"/>
        <s v="GAMBIA"/>
        <s v="KYRGYZSTAN"/>
        <s v="MONTENEGRO"/>
        <s v="TRINIDAD AND TOBAGO" u="1"/>
      </sharedItems>
    </cacheField>
    <cacheField name="Theme" numFmtId="0">
      <sharedItems count="5">
        <s v="Agriculture and Food Security"/>
        <s v="SEP"/>
        <s v="Public Health"/>
        <s v="BCG Model"/>
        <s v="Climate Change and Environmental Issues"/>
      </sharedItems>
    </cacheField>
    <cacheField name="Course" numFmtId="0">
      <sharedItems count="17">
        <s v="Animal Production for Sustainable Development Goal and Future Food Economy"/>
        <s v="Driving Local Agricultural Products from Self-sufficient Production to Creative Economy"/>
        <s v="Global Social Work and Social Welfare"/>
        <s v="Market Access through Competency Based Education and Training in Horticulture (MACBETH) Short Course: Training-of-trainers on Managing Food Safety in Fresh/Processed Fruit and Vegetable Value Chains"/>
        <s v="Networking and Capacity Building of Biomedical Personnel in Developing Countries for Facing Emerging and Re-Emerging Infectious Diseases"/>
        <s v="Postharvest, Processing and Waste Utilization: Cutting Edge Technologies for Food Security"/>
        <s v="Skills Development Tropical Fruit Cultivation in Organic Agriculture and Integrated Farming for Sustainable Development "/>
        <s v="Sufficiency Living in BCG Development Strategy (SLinBCG)"/>
        <s v="Sustainable Agriculture and Food Security with BCG Model"/>
        <s v="Sustainable Creative &amp; Responsible Tourism  Development based on BCG Model"/>
        <s v="The Application of Sufficiency Economy Philosophy towards Sustainable Development Implementation for All"/>
        <s v="Toward Carbon Neutrality and Net Zero Emissions"/>
        <s v="Upskilled Biomedical Engineers for Transformation of Healthcare Technology Supports"/>
        <s v="Climate Smart Agriculture: Smart Farming Practices"/>
        <s v="Elderly Health Care and Health Technology Innovation Support"/>
        <s v="Sufficiency Economy Philosophy (SEP): A Model of Sustainable Empower in a Resilient “Glocal” (Global and Local) Community"/>
        <s v="Training to Enhance Environmental Sustainability on Reuse and Recycle for Electrical and Electronic Waste Industry"/>
      </sharedItems>
    </cacheField>
    <cacheField name="Duration" numFmtId="0">
      <sharedItems count="17">
        <s v="10 – 26 June 2024"/>
        <s v="13 May – 7 June 2024"/>
        <s v="27 – 30 August 2024"/>
        <s v="13 - 24 May 2024"/>
        <s v="20 - 31 May 2024"/>
        <s v="25 November - 1 December 2024"/>
        <s v="3 – 16 June 2024"/>
        <s v="7 - 23 May 2024"/>
        <s v="11 – 20 March 2024"/>
        <s v="6 – 17 May 2024"/>
        <s v="22 – 29 April 2024"/>
        <s v="19 – 23 August 2024"/>
        <s v="3 – 29 June 2024"/>
        <s v="29 April – 17 May 2024"/>
        <s v="19 May - 13 June 2024"/>
        <s v="15 May - 4 June 2024"/>
        <s v="15 – 19 July 2024"/>
      </sharedItems>
    </cacheField>
    <cacheField name="Record Count" numFmtId="0">
      <sharedItems containsSemiMixedTypes="0" containsString="0" containsNumber="1" containsInteger="1" minValue="1" maxValue="38"/>
    </cacheField>
    <cacheField name="Value" numFmtId="43">
      <sharedItems containsSemiMixedTypes="0" containsString="0" containsNumber="1" minValue="1.1847799999999999" maxValue="310.59219999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P" refreshedDate="46041.839291782409" createdVersion="8" refreshedVersion="8" minRefreshableVersion="3" recordCount="71" xr:uid="{7EAB28EE-1E37-4741-B50F-1B1C7F112FC6}">
  <cacheSource type="worksheet">
    <worksheetSource ref="B3:H74" sheet="หลักสูตรไตรภาคี" r:id="rId2"/>
  </cacheSource>
  <cacheFields count="7">
    <cacheField name="Region" numFmtId="0">
      <sharedItems count="3">
        <s v="Southeast Asia"/>
        <s v="South Asia"/>
        <s v="Africa"/>
      </sharedItems>
    </cacheField>
    <cacheField name="Country" numFmtId="0">
      <sharedItems count="19">
        <s v="LAO PDR"/>
        <s v="MYANMAR"/>
        <s v="CAMBODIA"/>
        <s v="VIETNAM"/>
        <s v="MALAYSIA"/>
        <s v="TIMOR-LESTE"/>
        <s v="INDONESIA"/>
        <s v="THAILAND"/>
        <s v="BHUTAN"/>
        <s v="NEPAL"/>
        <s v="SRI LANKA"/>
        <s v="BENIN"/>
        <s v="BURKINA FASO"/>
        <s v="BURUNDI"/>
        <s v="GABON"/>
        <s v="COTE D'IVOIRE"/>
        <s v="SENEGAL"/>
        <s v="PHILIPPINES"/>
        <s v="BANGLADESH"/>
      </sharedItems>
    </cacheField>
    <cacheField name="Sector" numFmtId="0">
      <sharedItems count="7">
        <s v="Public Health"/>
        <s v="Energy"/>
        <s v="Transportation"/>
        <s v="Envornment"/>
        <s v="FoodSecurity"/>
        <s v="Social Development &amp; Welfare"/>
        <s v="Industry"/>
      </sharedItems>
    </cacheField>
    <cacheField name="Course" numFmtId="0">
      <sharedItems count="11">
        <s v="Emergency Medical Services (EMS) Leadership and Management Training Course Regional Training for Pre-Hospital Emergency Care in CLMV (Phase 2)"/>
        <s v="Emergency Medical Technician (EMT) Instructors Training Course Regional Training for Pre-Hospital Emergency Care in CLMV"/>
        <s v="Energy Resilience Assessment: Towards Climate Adaptable Energy Systems"/>
        <s v="International Road Infrastructure Development for ASEAN and BIMSTEC Networks (Phase 2) Batch 3"/>
        <s v="Modernization of Power Distribution System in ASEAN Countries"/>
        <s v="Practice in Innovation and Digital Technology for Sustainable Water Management"/>
        <s v="Renewable Energy Technologies and Knowledge Transfer for Strengthening and Achieving ASEAN’s Sustainable Development Goals"/>
        <s v="Rice Production Technologies for Food Security and Sustainability of African Countries (CARD) (Phase 2)"/>
        <s v="Road Asset Management"/>
        <s v="Strengthening Disability-Inclusive Disaster Risk Reduction in the ASEAN Region Course 3 (Phase 3)"/>
        <s v="Workshop on Investment Promotion Policy and Enhancing Industrial Competitiveness for Mekong and South Asian Countries (Phase 2)"/>
      </sharedItems>
    </cacheField>
    <cacheField name="Duration" numFmtId="0">
      <sharedItems containsDate="1" containsMixedTypes="1" minDate="2023-02-14T00:00:00" maxDate="2024-11-30T00:00:00"/>
    </cacheField>
    <cacheField name="Record Count" numFmtId="0">
      <sharedItems containsSemiMixedTypes="0" containsString="0" containsNumber="1" containsInteger="1" minValue="1" maxValue="6"/>
    </cacheField>
    <cacheField name="Value" numFmtId="43">
      <sharedItems containsSemiMixedTypes="0" containsString="0" containsNumber="1" minValue="17.335339999999999" maxValue="1201.5121999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1">
  <r>
    <n v="2024"/>
    <x v="0"/>
    <x v="0"/>
    <x v="0"/>
    <x v="0"/>
    <x v="0"/>
    <n v="1"/>
    <n v="15.88452"/>
  </r>
  <r>
    <n v="2024"/>
    <x v="1"/>
    <x v="1"/>
    <x v="0"/>
    <x v="0"/>
    <x v="0"/>
    <n v="6"/>
    <n v="95.307119999999998"/>
  </r>
  <r>
    <n v="2024"/>
    <x v="2"/>
    <x v="2"/>
    <x v="0"/>
    <x v="0"/>
    <x v="0"/>
    <n v="2"/>
    <n v="31.76904"/>
  </r>
  <r>
    <n v="2024"/>
    <x v="2"/>
    <x v="3"/>
    <x v="0"/>
    <x v="0"/>
    <x v="0"/>
    <n v="1"/>
    <n v="15.88452"/>
  </r>
  <r>
    <n v="2024"/>
    <x v="2"/>
    <x v="4"/>
    <x v="0"/>
    <x v="0"/>
    <x v="0"/>
    <n v="1"/>
    <n v="15.88452"/>
  </r>
  <r>
    <n v="2024"/>
    <x v="1"/>
    <x v="5"/>
    <x v="0"/>
    <x v="0"/>
    <x v="0"/>
    <n v="2"/>
    <n v="31.76904"/>
  </r>
  <r>
    <n v="2024"/>
    <x v="3"/>
    <x v="6"/>
    <x v="0"/>
    <x v="0"/>
    <x v="0"/>
    <n v="1"/>
    <n v="15.88452"/>
  </r>
  <r>
    <n v="2024"/>
    <x v="2"/>
    <x v="7"/>
    <x v="0"/>
    <x v="0"/>
    <x v="0"/>
    <n v="3"/>
    <n v="47.653599999999997"/>
  </r>
  <r>
    <n v="2024"/>
    <x v="3"/>
    <x v="8"/>
    <x v="0"/>
    <x v="0"/>
    <x v="0"/>
    <n v="3"/>
    <n v="47.653599999999997"/>
  </r>
  <r>
    <n v="2024"/>
    <x v="2"/>
    <x v="9"/>
    <x v="0"/>
    <x v="0"/>
    <x v="0"/>
    <n v="1"/>
    <n v="15.88452"/>
  </r>
  <r>
    <n v="2024"/>
    <x v="3"/>
    <x v="10"/>
    <x v="1"/>
    <x v="1"/>
    <x v="1"/>
    <n v="2"/>
    <n v="35.426319999999997"/>
  </r>
  <r>
    <n v="2024"/>
    <x v="2"/>
    <x v="11"/>
    <x v="1"/>
    <x v="1"/>
    <x v="1"/>
    <n v="1"/>
    <n v="17.713150000000002"/>
  </r>
  <r>
    <n v="2024"/>
    <x v="2"/>
    <x v="2"/>
    <x v="1"/>
    <x v="1"/>
    <x v="1"/>
    <n v="3"/>
    <n v="53.139449999999997"/>
  </r>
  <r>
    <n v="2024"/>
    <x v="4"/>
    <x v="12"/>
    <x v="1"/>
    <x v="1"/>
    <x v="1"/>
    <n v="2"/>
    <n v="35.426319999999997"/>
  </r>
  <r>
    <n v="2024"/>
    <x v="2"/>
    <x v="13"/>
    <x v="1"/>
    <x v="1"/>
    <x v="1"/>
    <n v="2"/>
    <n v="35.426319999999997"/>
  </r>
  <r>
    <n v="2024"/>
    <x v="2"/>
    <x v="4"/>
    <x v="1"/>
    <x v="1"/>
    <x v="1"/>
    <n v="1"/>
    <n v="17.713159999999998"/>
  </r>
  <r>
    <n v="2024"/>
    <x v="2"/>
    <x v="14"/>
    <x v="1"/>
    <x v="1"/>
    <x v="1"/>
    <n v="1"/>
    <n v="17.713159999999998"/>
  </r>
  <r>
    <n v="2024"/>
    <x v="2"/>
    <x v="15"/>
    <x v="1"/>
    <x v="1"/>
    <x v="1"/>
    <n v="1"/>
    <n v="17.713159999999998"/>
  </r>
  <r>
    <n v="2024"/>
    <x v="3"/>
    <x v="6"/>
    <x v="1"/>
    <x v="1"/>
    <x v="1"/>
    <n v="1"/>
    <n v="17.713159999999998"/>
  </r>
  <r>
    <n v="2024"/>
    <x v="2"/>
    <x v="7"/>
    <x v="1"/>
    <x v="1"/>
    <x v="1"/>
    <n v="2"/>
    <n v="35.426319999999997"/>
  </r>
  <r>
    <n v="2024"/>
    <x v="5"/>
    <x v="16"/>
    <x v="1"/>
    <x v="1"/>
    <x v="1"/>
    <n v="1"/>
    <n v="17.713159999999998"/>
  </r>
  <r>
    <n v="2024"/>
    <x v="3"/>
    <x v="8"/>
    <x v="1"/>
    <x v="1"/>
    <x v="1"/>
    <n v="1"/>
    <n v="17.713159999999998"/>
  </r>
  <r>
    <n v="2024"/>
    <x v="2"/>
    <x v="17"/>
    <x v="1"/>
    <x v="1"/>
    <x v="1"/>
    <n v="1"/>
    <n v="17.713159999999998"/>
  </r>
  <r>
    <n v="2024"/>
    <x v="6"/>
    <x v="18"/>
    <x v="2"/>
    <x v="2"/>
    <x v="2"/>
    <n v="1"/>
    <n v="2"/>
  </r>
  <r>
    <n v="2024"/>
    <x v="0"/>
    <x v="0"/>
    <x v="2"/>
    <x v="2"/>
    <x v="2"/>
    <n v="1"/>
    <n v="2"/>
  </r>
  <r>
    <n v="2024"/>
    <x v="1"/>
    <x v="19"/>
    <x v="2"/>
    <x v="2"/>
    <x v="2"/>
    <n v="1"/>
    <n v="2"/>
  </r>
  <r>
    <n v="2024"/>
    <x v="2"/>
    <x v="2"/>
    <x v="2"/>
    <x v="2"/>
    <x v="2"/>
    <n v="1"/>
    <n v="2"/>
  </r>
  <r>
    <n v="2024"/>
    <x v="1"/>
    <x v="20"/>
    <x v="2"/>
    <x v="2"/>
    <x v="2"/>
    <n v="1"/>
    <n v="2"/>
  </r>
  <r>
    <n v="2024"/>
    <x v="2"/>
    <x v="21"/>
    <x v="2"/>
    <x v="2"/>
    <x v="2"/>
    <n v="2"/>
    <n v="4"/>
  </r>
  <r>
    <n v="2024"/>
    <x v="2"/>
    <x v="13"/>
    <x v="2"/>
    <x v="2"/>
    <x v="2"/>
    <n v="1"/>
    <n v="2"/>
  </r>
  <r>
    <n v="2024"/>
    <x v="1"/>
    <x v="5"/>
    <x v="2"/>
    <x v="2"/>
    <x v="2"/>
    <n v="2"/>
    <n v="4"/>
  </r>
  <r>
    <n v="2024"/>
    <x v="2"/>
    <x v="22"/>
    <x v="2"/>
    <x v="2"/>
    <x v="2"/>
    <n v="2"/>
    <n v="4"/>
  </r>
  <r>
    <n v="2024"/>
    <x v="2"/>
    <x v="15"/>
    <x v="2"/>
    <x v="2"/>
    <x v="2"/>
    <n v="1"/>
    <n v="2"/>
  </r>
  <r>
    <n v="2024"/>
    <x v="5"/>
    <x v="16"/>
    <x v="2"/>
    <x v="2"/>
    <x v="2"/>
    <n v="1"/>
    <n v="2"/>
  </r>
  <r>
    <n v="2024"/>
    <x v="3"/>
    <x v="8"/>
    <x v="2"/>
    <x v="2"/>
    <x v="2"/>
    <n v="1"/>
    <n v="2"/>
  </r>
  <r>
    <n v="2024"/>
    <x v="2"/>
    <x v="9"/>
    <x v="2"/>
    <x v="2"/>
    <x v="2"/>
    <n v="3"/>
    <n v="6"/>
  </r>
  <r>
    <n v="2024"/>
    <x v="2"/>
    <x v="23"/>
    <x v="2"/>
    <x v="2"/>
    <x v="2"/>
    <n v="2"/>
    <n v="4"/>
  </r>
  <r>
    <n v="2024"/>
    <x v="1"/>
    <x v="24"/>
    <x v="2"/>
    <x v="2"/>
    <x v="2"/>
    <n v="1"/>
    <n v="2"/>
  </r>
  <r>
    <n v="2024"/>
    <x v="0"/>
    <x v="0"/>
    <x v="0"/>
    <x v="3"/>
    <x v="3"/>
    <n v="1"/>
    <n v="8.6275700000000004"/>
  </r>
  <r>
    <n v="2024"/>
    <x v="1"/>
    <x v="1"/>
    <x v="0"/>
    <x v="3"/>
    <x v="3"/>
    <n v="36"/>
    <n v="310.59219999999999"/>
  </r>
  <r>
    <n v="2024"/>
    <x v="2"/>
    <x v="11"/>
    <x v="0"/>
    <x v="3"/>
    <x v="3"/>
    <n v="1"/>
    <n v="8.6275700000000004"/>
  </r>
  <r>
    <n v="2024"/>
    <x v="0"/>
    <x v="25"/>
    <x v="0"/>
    <x v="3"/>
    <x v="3"/>
    <n v="1"/>
    <n v="8.6275700000000004"/>
  </r>
  <r>
    <n v="2024"/>
    <x v="2"/>
    <x v="26"/>
    <x v="0"/>
    <x v="3"/>
    <x v="3"/>
    <n v="4"/>
    <n v="34.510249999999999"/>
  </r>
  <r>
    <n v="2024"/>
    <x v="2"/>
    <x v="2"/>
    <x v="0"/>
    <x v="3"/>
    <x v="3"/>
    <n v="4"/>
    <n v="34.510239999999996"/>
  </r>
  <r>
    <n v="2024"/>
    <x v="1"/>
    <x v="20"/>
    <x v="0"/>
    <x v="3"/>
    <x v="3"/>
    <n v="1"/>
    <n v="8.6275700000000004"/>
  </r>
  <r>
    <n v="2024"/>
    <x v="2"/>
    <x v="21"/>
    <x v="0"/>
    <x v="3"/>
    <x v="3"/>
    <n v="1"/>
    <n v="8.6275700000000004"/>
  </r>
  <r>
    <n v="2024"/>
    <x v="2"/>
    <x v="27"/>
    <x v="0"/>
    <x v="3"/>
    <x v="3"/>
    <n v="1"/>
    <n v="8.6275700000000004"/>
  </r>
  <r>
    <n v="2024"/>
    <x v="2"/>
    <x v="13"/>
    <x v="0"/>
    <x v="3"/>
    <x v="3"/>
    <n v="2"/>
    <n v="17.255119999999998"/>
  </r>
  <r>
    <n v="2024"/>
    <x v="1"/>
    <x v="5"/>
    <x v="0"/>
    <x v="3"/>
    <x v="3"/>
    <n v="1"/>
    <n v="8.6275700000000004"/>
  </r>
  <r>
    <n v="2024"/>
    <x v="3"/>
    <x v="6"/>
    <x v="0"/>
    <x v="3"/>
    <x v="3"/>
    <n v="3"/>
    <n v="25.8827"/>
  </r>
  <r>
    <n v="2024"/>
    <x v="0"/>
    <x v="28"/>
    <x v="0"/>
    <x v="3"/>
    <x v="3"/>
    <n v="1"/>
    <n v="8.6275700000000004"/>
  </r>
  <r>
    <n v="2024"/>
    <x v="2"/>
    <x v="7"/>
    <x v="0"/>
    <x v="3"/>
    <x v="3"/>
    <n v="4"/>
    <n v="34.510239999999996"/>
  </r>
  <r>
    <n v="2024"/>
    <x v="3"/>
    <x v="16"/>
    <x v="0"/>
    <x v="3"/>
    <x v="3"/>
    <n v="1"/>
    <n v="8.6275700000000004"/>
  </r>
  <r>
    <n v="2024"/>
    <x v="3"/>
    <x v="8"/>
    <x v="0"/>
    <x v="3"/>
    <x v="3"/>
    <n v="2"/>
    <n v="17.255140000000001"/>
  </r>
  <r>
    <n v="2024"/>
    <x v="0"/>
    <x v="29"/>
    <x v="0"/>
    <x v="3"/>
    <x v="3"/>
    <n v="1"/>
    <n v="8.6275700000000004"/>
  </r>
  <r>
    <n v="2024"/>
    <x v="0"/>
    <x v="29"/>
    <x v="0"/>
    <x v="3"/>
    <x v="3"/>
    <n v="2"/>
    <n v="17.255140000000001"/>
  </r>
  <r>
    <n v="2024"/>
    <x v="6"/>
    <x v="30"/>
    <x v="0"/>
    <x v="3"/>
    <x v="3"/>
    <n v="1"/>
    <n v="8.6275700000000004"/>
  </r>
  <r>
    <n v="2024"/>
    <x v="2"/>
    <x v="31"/>
    <x v="0"/>
    <x v="3"/>
    <x v="3"/>
    <n v="1"/>
    <n v="8.6275700000000004"/>
  </r>
  <r>
    <n v="2024"/>
    <x v="0"/>
    <x v="25"/>
    <x v="2"/>
    <x v="4"/>
    <x v="4"/>
    <n v="1"/>
    <n v="14.380240000000001"/>
  </r>
  <r>
    <n v="2024"/>
    <x v="5"/>
    <x v="32"/>
    <x v="2"/>
    <x v="4"/>
    <x v="4"/>
    <n v="1"/>
    <n v="14.380240000000001"/>
  </r>
  <r>
    <n v="2024"/>
    <x v="1"/>
    <x v="20"/>
    <x v="2"/>
    <x v="4"/>
    <x v="4"/>
    <n v="3"/>
    <n v="43.140699999999995"/>
  </r>
  <r>
    <n v="2024"/>
    <x v="2"/>
    <x v="21"/>
    <x v="2"/>
    <x v="4"/>
    <x v="4"/>
    <n v="1"/>
    <n v="14.380240000000001"/>
  </r>
  <r>
    <n v="2024"/>
    <x v="2"/>
    <x v="33"/>
    <x v="2"/>
    <x v="4"/>
    <x v="4"/>
    <n v="2"/>
    <n v="28.760480000000001"/>
  </r>
  <r>
    <n v="2024"/>
    <x v="2"/>
    <x v="22"/>
    <x v="2"/>
    <x v="4"/>
    <x v="4"/>
    <n v="1"/>
    <n v="14.380240000000001"/>
  </r>
  <r>
    <n v="2024"/>
    <x v="3"/>
    <x v="6"/>
    <x v="2"/>
    <x v="4"/>
    <x v="4"/>
    <n v="2"/>
    <n v="28.760480000000001"/>
  </r>
  <r>
    <n v="2024"/>
    <x v="6"/>
    <x v="34"/>
    <x v="2"/>
    <x v="4"/>
    <x v="4"/>
    <n v="2"/>
    <n v="28.760480000000001"/>
  </r>
  <r>
    <n v="2024"/>
    <x v="2"/>
    <x v="7"/>
    <x v="2"/>
    <x v="4"/>
    <x v="4"/>
    <n v="4"/>
    <n v="57.520949999999999"/>
  </r>
  <r>
    <n v="2024"/>
    <x v="5"/>
    <x v="16"/>
    <x v="2"/>
    <x v="4"/>
    <x v="4"/>
    <n v="1"/>
    <n v="14.380240000000001"/>
  </r>
  <r>
    <n v="2024"/>
    <x v="2"/>
    <x v="35"/>
    <x v="2"/>
    <x v="4"/>
    <x v="4"/>
    <n v="1"/>
    <n v="14.380240000000001"/>
  </r>
  <r>
    <n v="2024"/>
    <x v="2"/>
    <x v="36"/>
    <x v="2"/>
    <x v="4"/>
    <x v="4"/>
    <n v="1"/>
    <n v="14.380240000000001"/>
  </r>
  <r>
    <n v="2024"/>
    <x v="1"/>
    <x v="24"/>
    <x v="2"/>
    <x v="4"/>
    <x v="4"/>
    <n v="1"/>
    <n v="14.380229999999999"/>
  </r>
  <r>
    <n v="2024"/>
    <x v="3"/>
    <x v="10"/>
    <x v="0"/>
    <x v="5"/>
    <x v="5"/>
    <n v="2"/>
    <n v="28.671700000000001"/>
  </r>
  <r>
    <n v="2024"/>
    <x v="0"/>
    <x v="0"/>
    <x v="0"/>
    <x v="5"/>
    <x v="5"/>
    <n v="1"/>
    <n v="14.335850000000001"/>
  </r>
  <r>
    <n v="2024"/>
    <x v="2"/>
    <x v="26"/>
    <x v="0"/>
    <x v="5"/>
    <x v="5"/>
    <n v="6"/>
    <n v="86.015100000000004"/>
  </r>
  <r>
    <n v="2024"/>
    <x v="2"/>
    <x v="2"/>
    <x v="0"/>
    <x v="5"/>
    <x v="5"/>
    <n v="7"/>
    <n v="100.35095"/>
  </r>
  <r>
    <n v="2024"/>
    <x v="1"/>
    <x v="20"/>
    <x v="0"/>
    <x v="5"/>
    <x v="5"/>
    <n v="3"/>
    <n v="43.0075"/>
  </r>
  <r>
    <n v="2024"/>
    <x v="2"/>
    <x v="21"/>
    <x v="0"/>
    <x v="5"/>
    <x v="5"/>
    <n v="2"/>
    <n v="28.671700000000001"/>
  </r>
  <r>
    <n v="2024"/>
    <x v="1"/>
    <x v="5"/>
    <x v="0"/>
    <x v="5"/>
    <x v="5"/>
    <n v="2"/>
    <n v="28.671700000000001"/>
  </r>
  <r>
    <n v="2024"/>
    <x v="2"/>
    <x v="14"/>
    <x v="0"/>
    <x v="5"/>
    <x v="5"/>
    <n v="1"/>
    <n v="14.335850000000001"/>
  </r>
  <r>
    <n v="2024"/>
    <x v="2"/>
    <x v="15"/>
    <x v="0"/>
    <x v="5"/>
    <x v="5"/>
    <n v="3"/>
    <n v="43.0075"/>
  </r>
  <r>
    <n v="2024"/>
    <x v="2"/>
    <x v="7"/>
    <x v="0"/>
    <x v="5"/>
    <x v="5"/>
    <n v="4"/>
    <n v="57.343400000000003"/>
  </r>
  <r>
    <n v="2024"/>
    <x v="5"/>
    <x v="16"/>
    <x v="0"/>
    <x v="5"/>
    <x v="5"/>
    <n v="1"/>
    <n v="14.335850000000001"/>
  </r>
  <r>
    <n v="2024"/>
    <x v="3"/>
    <x v="8"/>
    <x v="0"/>
    <x v="5"/>
    <x v="5"/>
    <n v="8"/>
    <n v="114.68680000000001"/>
  </r>
  <r>
    <n v="2024"/>
    <x v="2"/>
    <x v="9"/>
    <x v="0"/>
    <x v="5"/>
    <x v="5"/>
    <n v="1"/>
    <n v="14.335850000000001"/>
  </r>
  <r>
    <n v="2024"/>
    <x v="0"/>
    <x v="29"/>
    <x v="0"/>
    <x v="5"/>
    <x v="5"/>
    <n v="2"/>
    <n v="28.671700000000001"/>
  </r>
  <r>
    <n v="2024"/>
    <x v="6"/>
    <x v="30"/>
    <x v="0"/>
    <x v="5"/>
    <x v="5"/>
    <n v="1"/>
    <n v="14.335850000000001"/>
  </r>
  <r>
    <n v="2024"/>
    <x v="2"/>
    <x v="31"/>
    <x v="0"/>
    <x v="5"/>
    <x v="5"/>
    <n v="2"/>
    <n v="28.671700000000001"/>
  </r>
  <r>
    <n v="2024"/>
    <x v="3"/>
    <x v="10"/>
    <x v="0"/>
    <x v="6"/>
    <x v="6"/>
    <n v="1"/>
    <n v="10.643469999999999"/>
  </r>
  <r>
    <n v="2024"/>
    <x v="1"/>
    <x v="1"/>
    <x v="0"/>
    <x v="6"/>
    <x v="6"/>
    <n v="1"/>
    <n v="10.643469999999999"/>
  </r>
  <r>
    <n v="2024"/>
    <x v="1"/>
    <x v="19"/>
    <x v="0"/>
    <x v="6"/>
    <x v="6"/>
    <n v="1"/>
    <n v="10.643469999999999"/>
  </r>
  <r>
    <n v="2024"/>
    <x v="2"/>
    <x v="26"/>
    <x v="0"/>
    <x v="6"/>
    <x v="6"/>
    <n v="1"/>
    <n v="10.643469999999999"/>
  </r>
  <r>
    <n v="2024"/>
    <x v="1"/>
    <x v="20"/>
    <x v="0"/>
    <x v="6"/>
    <x v="6"/>
    <n v="5"/>
    <n v="53.217400000000005"/>
  </r>
  <r>
    <n v="2024"/>
    <x v="2"/>
    <x v="13"/>
    <x v="0"/>
    <x v="6"/>
    <x v="6"/>
    <n v="3"/>
    <n v="31.930419999999998"/>
  </r>
  <r>
    <n v="2024"/>
    <x v="3"/>
    <x v="6"/>
    <x v="0"/>
    <x v="6"/>
    <x v="6"/>
    <n v="1"/>
    <n v="10.643469999999999"/>
  </r>
  <r>
    <n v="2024"/>
    <x v="3"/>
    <x v="8"/>
    <x v="0"/>
    <x v="6"/>
    <x v="6"/>
    <n v="2"/>
    <n v="21.286950000000001"/>
  </r>
  <r>
    <n v="2024"/>
    <x v="2"/>
    <x v="9"/>
    <x v="0"/>
    <x v="6"/>
    <x v="6"/>
    <n v="1"/>
    <n v="10.643469999999999"/>
  </r>
  <r>
    <n v="2024"/>
    <x v="0"/>
    <x v="29"/>
    <x v="0"/>
    <x v="6"/>
    <x v="6"/>
    <n v="1"/>
    <n v="10.643469999999999"/>
  </r>
  <r>
    <n v="2024"/>
    <x v="2"/>
    <x v="36"/>
    <x v="0"/>
    <x v="6"/>
    <x v="6"/>
    <n v="1"/>
    <n v="10.643469999999999"/>
  </r>
  <r>
    <n v="2024"/>
    <x v="1"/>
    <x v="19"/>
    <x v="0"/>
    <x v="6"/>
    <x v="6"/>
    <n v="1"/>
    <n v="10.643469999999999"/>
  </r>
  <r>
    <n v="2024"/>
    <x v="3"/>
    <x v="10"/>
    <x v="1"/>
    <x v="7"/>
    <x v="7"/>
    <n v="1"/>
    <n v="20.22738"/>
  </r>
  <r>
    <n v="2024"/>
    <x v="1"/>
    <x v="19"/>
    <x v="1"/>
    <x v="7"/>
    <x v="7"/>
    <n v="1"/>
    <n v="20.22738"/>
  </r>
  <r>
    <n v="2024"/>
    <x v="0"/>
    <x v="25"/>
    <x v="1"/>
    <x v="7"/>
    <x v="7"/>
    <n v="1"/>
    <n v="20.22738"/>
  </r>
  <r>
    <n v="2024"/>
    <x v="1"/>
    <x v="20"/>
    <x v="1"/>
    <x v="7"/>
    <x v="7"/>
    <n v="1"/>
    <n v="20.22738"/>
  </r>
  <r>
    <n v="2024"/>
    <x v="4"/>
    <x v="37"/>
    <x v="1"/>
    <x v="7"/>
    <x v="7"/>
    <n v="1"/>
    <n v="20.22738"/>
  </r>
  <r>
    <n v="2024"/>
    <x v="2"/>
    <x v="21"/>
    <x v="1"/>
    <x v="7"/>
    <x v="7"/>
    <n v="2"/>
    <n v="40.454749999999997"/>
  </r>
  <r>
    <n v="2024"/>
    <x v="2"/>
    <x v="13"/>
    <x v="1"/>
    <x v="7"/>
    <x v="7"/>
    <n v="1"/>
    <n v="20.22738"/>
  </r>
  <r>
    <n v="2024"/>
    <x v="0"/>
    <x v="38"/>
    <x v="1"/>
    <x v="7"/>
    <x v="7"/>
    <n v="1"/>
    <n v="20.22738"/>
  </r>
  <r>
    <n v="2024"/>
    <x v="2"/>
    <x v="7"/>
    <x v="1"/>
    <x v="7"/>
    <x v="7"/>
    <n v="2"/>
    <n v="40.454749999999997"/>
  </r>
  <r>
    <n v="2024"/>
    <x v="3"/>
    <x v="8"/>
    <x v="1"/>
    <x v="7"/>
    <x v="7"/>
    <n v="2"/>
    <n v="40.454459999999997"/>
  </r>
  <r>
    <n v="2024"/>
    <x v="2"/>
    <x v="9"/>
    <x v="1"/>
    <x v="7"/>
    <x v="7"/>
    <n v="1"/>
    <n v="20.22738"/>
  </r>
  <r>
    <n v="2024"/>
    <x v="1"/>
    <x v="24"/>
    <x v="1"/>
    <x v="7"/>
    <x v="7"/>
    <n v="4"/>
    <n v="80.909000000000006"/>
  </r>
  <r>
    <n v="2024"/>
    <x v="6"/>
    <x v="18"/>
    <x v="0"/>
    <x v="8"/>
    <x v="8"/>
    <n v="1"/>
    <n v="8.4187600000000007"/>
  </r>
  <r>
    <n v="2024"/>
    <x v="1"/>
    <x v="1"/>
    <x v="0"/>
    <x v="8"/>
    <x v="8"/>
    <n v="1"/>
    <n v="8.4187600000000007"/>
  </r>
  <r>
    <n v="2024"/>
    <x v="6"/>
    <x v="39"/>
    <x v="0"/>
    <x v="8"/>
    <x v="8"/>
    <n v="1"/>
    <n v="8.4187600000000007"/>
  </r>
  <r>
    <n v="2024"/>
    <x v="2"/>
    <x v="40"/>
    <x v="0"/>
    <x v="8"/>
    <x v="8"/>
    <n v="1"/>
    <n v="8.4187600000000007"/>
  </r>
  <r>
    <n v="2024"/>
    <x v="1"/>
    <x v="19"/>
    <x v="0"/>
    <x v="8"/>
    <x v="8"/>
    <n v="1"/>
    <n v="8.4187600000000007"/>
  </r>
  <r>
    <n v="2024"/>
    <x v="0"/>
    <x v="41"/>
    <x v="0"/>
    <x v="8"/>
    <x v="8"/>
    <n v="1"/>
    <n v="8.4187600000000007"/>
  </r>
  <r>
    <n v="2024"/>
    <x v="0"/>
    <x v="25"/>
    <x v="0"/>
    <x v="8"/>
    <x v="8"/>
    <n v="2"/>
    <n v="16.837520000000001"/>
  </r>
  <r>
    <n v="2024"/>
    <x v="2"/>
    <x v="26"/>
    <x v="0"/>
    <x v="8"/>
    <x v="8"/>
    <n v="5"/>
    <n v="42.093800000000002"/>
  </r>
  <r>
    <n v="2024"/>
    <x v="5"/>
    <x v="32"/>
    <x v="0"/>
    <x v="8"/>
    <x v="8"/>
    <n v="2"/>
    <n v="16.837520000000001"/>
  </r>
  <r>
    <n v="2024"/>
    <x v="1"/>
    <x v="20"/>
    <x v="0"/>
    <x v="8"/>
    <x v="8"/>
    <n v="1"/>
    <n v="8.4187600000000007"/>
  </r>
  <r>
    <n v="2024"/>
    <x v="2"/>
    <x v="21"/>
    <x v="0"/>
    <x v="8"/>
    <x v="8"/>
    <n v="5"/>
    <n v="42.093800000000002"/>
  </r>
  <r>
    <n v="2024"/>
    <x v="4"/>
    <x v="42"/>
    <x v="0"/>
    <x v="8"/>
    <x v="8"/>
    <n v="1"/>
    <n v="8.4187600000000007"/>
  </r>
  <r>
    <n v="2024"/>
    <x v="2"/>
    <x v="43"/>
    <x v="0"/>
    <x v="8"/>
    <x v="8"/>
    <n v="2"/>
    <n v="16.837520000000001"/>
  </r>
  <r>
    <n v="2024"/>
    <x v="2"/>
    <x v="13"/>
    <x v="0"/>
    <x v="8"/>
    <x v="8"/>
    <n v="1"/>
    <n v="8.4187600000000007"/>
  </r>
  <r>
    <n v="2024"/>
    <x v="1"/>
    <x v="5"/>
    <x v="0"/>
    <x v="8"/>
    <x v="8"/>
    <n v="1"/>
    <n v="8.4187600000000007"/>
  </r>
  <r>
    <n v="2024"/>
    <x v="2"/>
    <x v="14"/>
    <x v="0"/>
    <x v="8"/>
    <x v="8"/>
    <n v="1"/>
    <n v="8.4187600000000007"/>
  </r>
  <r>
    <n v="2024"/>
    <x v="2"/>
    <x v="15"/>
    <x v="0"/>
    <x v="8"/>
    <x v="8"/>
    <n v="2"/>
    <n v="16.837520000000001"/>
  </r>
  <r>
    <n v="2024"/>
    <x v="3"/>
    <x v="6"/>
    <x v="0"/>
    <x v="8"/>
    <x v="8"/>
    <n v="5"/>
    <n v="42.093800000000002"/>
  </r>
  <r>
    <n v="2024"/>
    <x v="4"/>
    <x v="44"/>
    <x v="0"/>
    <x v="8"/>
    <x v="8"/>
    <n v="1"/>
    <n v="8.4187600000000007"/>
  </r>
  <r>
    <n v="2024"/>
    <x v="5"/>
    <x v="16"/>
    <x v="0"/>
    <x v="8"/>
    <x v="8"/>
    <n v="1"/>
    <n v="8.4187600000000007"/>
  </r>
  <r>
    <n v="2024"/>
    <x v="2"/>
    <x v="45"/>
    <x v="0"/>
    <x v="8"/>
    <x v="8"/>
    <n v="1"/>
    <n v="8.4187600000000007"/>
  </r>
  <r>
    <n v="2024"/>
    <x v="3"/>
    <x v="8"/>
    <x v="0"/>
    <x v="8"/>
    <x v="8"/>
    <n v="1"/>
    <n v="8.4187600000000007"/>
  </r>
  <r>
    <n v="2024"/>
    <x v="1"/>
    <x v="24"/>
    <x v="0"/>
    <x v="8"/>
    <x v="8"/>
    <n v="1"/>
    <n v="8.4187600000000007"/>
  </r>
  <r>
    <n v="2024"/>
    <x v="0"/>
    <x v="46"/>
    <x v="3"/>
    <x v="9"/>
    <x v="9"/>
    <n v="1"/>
    <n v="7.2914099999999999"/>
  </r>
  <r>
    <n v="2024"/>
    <x v="1"/>
    <x v="1"/>
    <x v="3"/>
    <x v="9"/>
    <x v="9"/>
    <n v="6"/>
    <n v="43.7485"/>
  </r>
  <r>
    <n v="2024"/>
    <x v="1"/>
    <x v="19"/>
    <x v="3"/>
    <x v="9"/>
    <x v="9"/>
    <n v="3"/>
    <n v="21.874230000000001"/>
  </r>
  <r>
    <n v="2024"/>
    <x v="0"/>
    <x v="41"/>
    <x v="3"/>
    <x v="9"/>
    <x v="9"/>
    <n v="1"/>
    <n v="7.2914099999999999"/>
  </r>
  <r>
    <n v="2024"/>
    <x v="0"/>
    <x v="25"/>
    <x v="3"/>
    <x v="9"/>
    <x v="9"/>
    <n v="2"/>
    <n v="14.58282"/>
  </r>
  <r>
    <n v="2024"/>
    <x v="2"/>
    <x v="26"/>
    <x v="3"/>
    <x v="9"/>
    <x v="9"/>
    <n v="22"/>
    <n v="160.41101999999998"/>
  </r>
  <r>
    <n v="2024"/>
    <x v="1"/>
    <x v="20"/>
    <x v="3"/>
    <x v="9"/>
    <x v="9"/>
    <n v="2"/>
    <n v="14.58282"/>
  </r>
  <r>
    <n v="2024"/>
    <x v="4"/>
    <x v="37"/>
    <x v="3"/>
    <x v="9"/>
    <x v="9"/>
    <n v="1"/>
    <n v="7.2914099999999999"/>
  </r>
  <r>
    <n v="2024"/>
    <x v="2"/>
    <x v="13"/>
    <x v="3"/>
    <x v="9"/>
    <x v="9"/>
    <n v="1"/>
    <n v="7.2914099999999999"/>
  </r>
  <r>
    <n v="2024"/>
    <x v="2"/>
    <x v="33"/>
    <x v="3"/>
    <x v="9"/>
    <x v="9"/>
    <n v="5"/>
    <n v="36.457050000000002"/>
  </r>
  <r>
    <n v="2024"/>
    <x v="1"/>
    <x v="5"/>
    <x v="3"/>
    <x v="9"/>
    <x v="9"/>
    <n v="6"/>
    <n v="43.748460000000001"/>
  </r>
  <r>
    <n v="2024"/>
    <x v="2"/>
    <x v="14"/>
    <x v="3"/>
    <x v="9"/>
    <x v="9"/>
    <n v="1"/>
    <n v="7.2914099999999999"/>
  </r>
  <r>
    <n v="2024"/>
    <x v="2"/>
    <x v="15"/>
    <x v="3"/>
    <x v="9"/>
    <x v="9"/>
    <n v="1"/>
    <n v="7.2914099999999999"/>
  </r>
  <r>
    <n v="2024"/>
    <x v="5"/>
    <x v="16"/>
    <x v="3"/>
    <x v="9"/>
    <x v="9"/>
    <n v="2"/>
    <n v="14.582840000000001"/>
  </r>
  <r>
    <n v="2024"/>
    <x v="3"/>
    <x v="8"/>
    <x v="3"/>
    <x v="9"/>
    <x v="9"/>
    <n v="4"/>
    <n v="29.165650000000003"/>
  </r>
  <r>
    <n v="2024"/>
    <x v="2"/>
    <x v="9"/>
    <x v="3"/>
    <x v="9"/>
    <x v="9"/>
    <n v="1"/>
    <n v="7.2914099999999999"/>
  </r>
  <r>
    <n v="2024"/>
    <x v="7"/>
    <x v="47"/>
    <x v="3"/>
    <x v="9"/>
    <x v="9"/>
    <n v="5"/>
    <n v="36.457099999999997"/>
  </r>
  <r>
    <n v="2024"/>
    <x v="1"/>
    <x v="24"/>
    <x v="3"/>
    <x v="9"/>
    <x v="9"/>
    <n v="3"/>
    <n v="21.874230000000001"/>
  </r>
  <r>
    <n v="2024"/>
    <x v="2"/>
    <x v="31"/>
    <x v="3"/>
    <x v="9"/>
    <x v="9"/>
    <n v="1"/>
    <n v="7.2914099999999999"/>
  </r>
  <r>
    <n v="2024"/>
    <x v="2"/>
    <x v="40"/>
    <x v="1"/>
    <x v="10"/>
    <x v="10"/>
    <n v="1"/>
    <n v="11.904"/>
  </r>
  <r>
    <n v="2024"/>
    <x v="1"/>
    <x v="19"/>
    <x v="1"/>
    <x v="10"/>
    <x v="10"/>
    <n v="1"/>
    <n v="11.904"/>
  </r>
  <r>
    <n v="2024"/>
    <x v="2"/>
    <x v="26"/>
    <x v="1"/>
    <x v="10"/>
    <x v="10"/>
    <n v="1"/>
    <n v="11.904"/>
  </r>
  <r>
    <n v="2024"/>
    <x v="1"/>
    <x v="20"/>
    <x v="1"/>
    <x v="10"/>
    <x v="10"/>
    <n v="1"/>
    <n v="11.904"/>
  </r>
  <r>
    <n v="2024"/>
    <x v="2"/>
    <x v="21"/>
    <x v="1"/>
    <x v="10"/>
    <x v="10"/>
    <n v="2"/>
    <n v="23.808"/>
  </r>
  <r>
    <n v="2024"/>
    <x v="4"/>
    <x v="42"/>
    <x v="1"/>
    <x v="10"/>
    <x v="10"/>
    <n v="1"/>
    <n v="11.904"/>
  </r>
  <r>
    <n v="2024"/>
    <x v="2"/>
    <x v="43"/>
    <x v="1"/>
    <x v="10"/>
    <x v="10"/>
    <n v="1"/>
    <n v="11.904"/>
  </r>
  <r>
    <n v="2024"/>
    <x v="2"/>
    <x v="13"/>
    <x v="1"/>
    <x v="10"/>
    <x v="10"/>
    <n v="1"/>
    <n v="11.904"/>
  </r>
  <r>
    <n v="2024"/>
    <x v="2"/>
    <x v="33"/>
    <x v="1"/>
    <x v="10"/>
    <x v="10"/>
    <n v="3"/>
    <n v="35.712000000000003"/>
  </r>
  <r>
    <n v="2024"/>
    <x v="1"/>
    <x v="5"/>
    <x v="1"/>
    <x v="10"/>
    <x v="10"/>
    <n v="2"/>
    <n v="23.808"/>
  </r>
  <r>
    <n v="2024"/>
    <x v="2"/>
    <x v="14"/>
    <x v="1"/>
    <x v="10"/>
    <x v="10"/>
    <n v="1"/>
    <n v="11.904"/>
  </r>
  <r>
    <n v="2024"/>
    <x v="2"/>
    <x v="15"/>
    <x v="1"/>
    <x v="10"/>
    <x v="10"/>
    <n v="1"/>
    <n v="11.904"/>
  </r>
  <r>
    <n v="2024"/>
    <x v="3"/>
    <x v="6"/>
    <x v="1"/>
    <x v="10"/>
    <x v="10"/>
    <n v="2"/>
    <n v="23.808"/>
  </r>
  <r>
    <n v="2024"/>
    <x v="8"/>
    <x v="38"/>
    <x v="1"/>
    <x v="10"/>
    <x v="10"/>
    <n v="1"/>
    <n v="11.904"/>
  </r>
  <r>
    <n v="2024"/>
    <x v="4"/>
    <x v="44"/>
    <x v="1"/>
    <x v="10"/>
    <x v="10"/>
    <n v="1"/>
    <n v="11.904"/>
  </r>
  <r>
    <n v="2024"/>
    <x v="3"/>
    <x v="8"/>
    <x v="1"/>
    <x v="10"/>
    <x v="10"/>
    <n v="4"/>
    <n v="47.616"/>
  </r>
  <r>
    <n v="2024"/>
    <x v="6"/>
    <x v="30"/>
    <x v="1"/>
    <x v="10"/>
    <x v="10"/>
    <n v="1"/>
    <n v="11.904"/>
  </r>
  <r>
    <n v="2024"/>
    <x v="7"/>
    <x v="47"/>
    <x v="1"/>
    <x v="10"/>
    <x v="10"/>
    <n v="3"/>
    <n v="35.712000000000003"/>
  </r>
  <r>
    <n v="2024"/>
    <x v="6"/>
    <x v="18"/>
    <x v="4"/>
    <x v="11"/>
    <x v="11"/>
    <n v="1"/>
    <n v="1.1847799999999999"/>
  </r>
  <r>
    <n v="2024"/>
    <x v="3"/>
    <x v="10"/>
    <x v="4"/>
    <x v="11"/>
    <x v="11"/>
    <n v="1"/>
    <n v="1.1847799999999999"/>
  </r>
  <r>
    <n v="2024"/>
    <x v="2"/>
    <x v="48"/>
    <x v="4"/>
    <x v="11"/>
    <x v="11"/>
    <n v="1"/>
    <n v="1.1847799999999999"/>
  </r>
  <r>
    <n v="2024"/>
    <x v="2"/>
    <x v="2"/>
    <x v="4"/>
    <x v="11"/>
    <x v="11"/>
    <n v="10"/>
    <n v="11.847799999999999"/>
  </r>
  <r>
    <n v="2024"/>
    <x v="1"/>
    <x v="20"/>
    <x v="4"/>
    <x v="11"/>
    <x v="11"/>
    <n v="3"/>
    <n v="3.5543499999999999"/>
  </r>
  <r>
    <n v="2024"/>
    <x v="4"/>
    <x v="37"/>
    <x v="4"/>
    <x v="11"/>
    <x v="11"/>
    <n v="2"/>
    <n v="2.3695999999999997"/>
  </r>
  <r>
    <n v="2024"/>
    <x v="2"/>
    <x v="21"/>
    <x v="4"/>
    <x v="11"/>
    <x v="11"/>
    <n v="5"/>
    <n v="5.9238999999999997"/>
  </r>
  <r>
    <n v="2024"/>
    <x v="1"/>
    <x v="49"/>
    <x v="4"/>
    <x v="11"/>
    <x v="11"/>
    <n v="1"/>
    <n v="1.1847799999999999"/>
  </r>
  <r>
    <n v="2024"/>
    <x v="6"/>
    <x v="50"/>
    <x v="4"/>
    <x v="11"/>
    <x v="11"/>
    <n v="1"/>
    <n v="1.1847799999999999"/>
  </r>
  <r>
    <n v="2024"/>
    <x v="1"/>
    <x v="5"/>
    <x v="4"/>
    <x v="11"/>
    <x v="11"/>
    <n v="2"/>
    <n v="2.3695999999999997"/>
  </r>
  <r>
    <n v="2024"/>
    <x v="2"/>
    <x v="15"/>
    <x v="4"/>
    <x v="11"/>
    <x v="11"/>
    <n v="4"/>
    <n v="4.7391199999999998"/>
  </r>
  <r>
    <n v="2024"/>
    <x v="3"/>
    <x v="6"/>
    <x v="4"/>
    <x v="11"/>
    <x v="11"/>
    <n v="4"/>
    <n v="4.7391199999999998"/>
  </r>
  <r>
    <n v="2024"/>
    <x v="1"/>
    <x v="51"/>
    <x v="4"/>
    <x v="11"/>
    <x v="11"/>
    <n v="2"/>
    <n v="2.3695999999999997"/>
  </r>
  <r>
    <n v="2024"/>
    <x v="3"/>
    <x v="8"/>
    <x v="4"/>
    <x v="11"/>
    <x v="11"/>
    <n v="6"/>
    <n v="7.1086999999999998"/>
  </r>
  <r>
    <n v="2024"/>
    <x v="2"/>
    <x v="9"/>
    <x v="4"/>
    <x v="11"/>
    <x v="11"/>
    <n v="5"/>
    <n v="5.9238999999999997"/>
  </r>
  <r>
    <n v="2024"/>
    <x v="1"/>
    <x v="52"/>
    <x v="4"/>
    <x v="11"/>
    <x v="11"/>
    <n v="38"/>
    <n v="45.021650000000001"/>
  </r>
  <r>
    <n v="2024"/>
    <x v="6"/>
    <x v="30"/>
    <x v="4"/>
    <x v="11"/>
    <x v="11"/>
    <n v="2"/>
    <n v="2.3695999999999997"/>
  </r>
  <r>
    <n v="2024"/>
    <x v="2"/>
    <x v="36"/>
    <x v="4"/>
    <x v="11"/>
    <x v="11"/>
    <n v="1"/>
    <n v="1.1847799999999999"/>
  </r>
  <r>
    <n v="2024"/>
    <x v="1"/>
    <x v="24"/>
    <x v="4"/>
    <x v="11"/>
    <x v="11"/>
    <n v="1"/>
    <n v="1.1847799999999999"/>
  </r>
  <r>
    <n v="2024"/>
    <x v="2"/>
    <x v="31"/>
    <x v="4"/>
    <x v="11"/>
    <x v="11"/>
    <n v="2"/>
    <n v="2.3695999999999997"/>
  </r>
  <r>
    <n v="2024"/>
    <x v="1"/>
    <x v="1"/>
    <x v="2"/>
    <x v="12"/>
    <x v="12"/>
    <n v="6"/>
    <n v="112.5692"/>
  </r>
  <r>
    <n v="2024"/>
    <x v="2"/>
    <x v="40"/>
    <x v="2"/>
    <x v="12"/>
    <x v="12"/>
    <n v="1"/>
    <n v="18.76154"/>
  </r>
  <r>
    <n v="2024"/>
    <x v="0"/>
    <x v="25"/>
    <x v="2"/>
    <x v="12"/>
    <x v="12"/>
    <n v="1"/>
    <n v="18.76154"/>
  </r>
  <r>
    <n v="2024"/>
    <x v="5"/>
    <x v="32"/>
    <x v="2"/>
    <x v="12"/>
    <x v="12"/>
    <n v="3"/>
    <n v="56.284620000000004"/>
  </r>
  <r>
    <n v="2024"/>
    <x v="2"/>
    <x v="3"/>
    <x v="2"/>
    <x v="12"/>
    <x v="12"/>
    <n v="1"/>
    <n v="18.76154"/>
  </r>
  <r>
    <n v="2024"/>
    <x v="2"/>
    <x v="53"/>
    <x v="2"/>
    <x v="12"/>
    <x v="12"/>
    <n v="1"/>
    <n v="18.76154"/>
  </r>
  <r>
    <n v="2024"/>
    <x v="2"/>
    <x v="13"/>
    <x v="2"/>
    <x v="12"/>
    <x v="12"/>
    <n v="1"/>
    <n v="18.76154"/>
  </r>
  <r>
    <n v="2024"/>
    <x v="6"/>
    <x v="50"/>
    <x v="2"/>
    <x v="12"/>
    <x v="12"/>
    <n v="1"/>
    <n v="18.76154"/>
  </r>
  <r>
    <n v="2024"/>
    <x v="2"/>
    <x v="22"/>
    <x v="2"/>
    <x v="12"/>
    <x v="12"/>
    <n v="4"/>
    <n v="75.04616"/>
  </r>
  <r>
    <n v="2024"/>
    <x v="3"/>
    <x v="6"/>
    <x v="2"/>
    <x v="12"/>
    <x v="12"/>
    <n v="1"/>
    <n v="18.76154"/>
  </r>
  <r>
    <n v="2024"/>
    <x v="2"/>
    <x v="7"/>
    <x v="2"/>
    <x v="12"/>
    <x v="12"/>
    <n v="3"/>
    <n v="56.284620000000004"/>
  </r>
  <r>
    <n v="2024"/>
    <x v="3"/>
    <x v="8"/>
    <x v="2"/>
    <x v="12"/>
    <x v="12"/>
    <n v="2"/>
    <n v="37.52308"/>
  </r>
  <r>
    <n v="2024"/>
    <x v="2"/>
    <x v="9"/>
    <x v="2"/>
    <x v="12"/>
    <x v="12"/>
    <n v="1"/>
    <n v="18.76154"/>
  </r>
  <r>
    <n v="2024"/>
    <x v="7"/>
    <x v="18"/>
    <x v="4"/>
    <x v="13"/>
    <x v="13"/>
    <n v="1"/>
    <n v="123.53088000000001"/>
  </r>
  <r>
    <n v="2024"/>
    <x v="1"/>
    <x v="1"/>
    <x v="4"/>
    <x v="13"/>
    <x v="13"/>
    <n v="1"/>
    <n v="123.53088000000001"/>
  </r>
  <r>
    <n v="2024"/>
    <x v="9"/>
    <x v="54"/>
    <x v="4"/>
    <x v="13"/>
    <x v="13"/>
    <n v="1"/>
    <n v="123.53086999999999"/>
  </r>
  <r>
    <n v="2024"/>
    <x v="2"/>
    <x v="2"/>
    <x v="4"/>
    <x v="13"/>
    <x v="13"/>
    <n v="1"/>
    <n v="123.53088000000001"/>
  </r>
  <r>
    <n v="2024"/>
    <x v="5"/>
    <x v="32"/>
    <x v="4"/>
    <x v="13"/>
    <x v="13"/>
    <n v="1"/>
    <n v="123.53088000000001"/>
  </r>
  <r>
    <n v="2024"/>
    <x v="1"/>
    <x v="20"/>
    <x v="4"/>
    <x v="13"/>
    <x v="13"/>
    <n v="1"/>
    <n v="123.53088000000001"/>
  </r>
  <r>
    <n v="2024"/>
    <x v="2"/>
    <x v="21"/>
    <x v="4"/>
    <x v="13"/>
    <x v="13"/>
    <n v="1"/>
    <n v="123.53088000000001"/>
  </r>
  <r>
    <n v="2024"/>
    <x v="1"/>
    <x v="49"/>
    <x v="4"/>
    <x v="13"/>
    <x v="13"/>
    <n v="1"/>
    <n v="123.53088000000001"/>
  </r>
  <r>
    <n v="2024"/>
    <x v="9"/>
    <x v="55"/>
    <x v="4"/>
    <x v="13"/>
    <x v="13"/>
    <n v="1"/>
    <n v="123.53088000000001"/>
  </r>
  <r>
    <n v="2024"/>
    <x v="3"/>
    <x v="56"/>
    <x v="4"/>
    <x v="13"/>
    <x v="13"/>
    <n v="1"/>
    <n v="123.53088000000001"/>
  </r>
  <r>
    <n v="2024"/>
    <x v="2"/>
    <x v="14"/>
    <x v="4"/>
    <x v="13"/>
    <x v="13"/>
    <n v="1"/>
    <n v="123.53088000000001"/>
  </r>
  <r>
    <n v="2024"/>
    <x v="2"/>
    <x v="15"/>
    <x v="4"/>
    <x v="13"/>
    <x v="13"/>
    <n v="1"/>
    <n v="123.53088000000001"/>
  </r>
  <r>
    <n v="2024"/>
    <x v="0"/>
    <x v="28"/>
    <x v="4"/>
    <x v="13"/>
    <x v="13"/>
    <n v="1"/>
    <n v="123.53088000000001"/>
  </r>
  <r>
    <n v="2024"/>
    <x v="6"/>
    <x v="57"/>
    <x v="4"/>
    <x v="13"/>
    <x v="13"/>
    <n v="1"/>
    <n v="123.53088000000001"/>
  </r>
  <r>
    <n v="2024"/>
    <x v="3"/>
    <x v="8"/>
    <x v="4"/>
    <x v="13"/>
    <x v="13"/>
    <n v="1"/>
    <n v="123.53088000000001"/>
  </r>
  <r>
    <n v="2024"/>
    <x v="2"/>
    <x v="36"/>
    <x v="4"/>
    <x v="13"/>
    <x v="13"/>
    <n v="1"/>
    <n v="123.53088000000001"/>
  </r>
  <r>
    <n v="2024"/>
    <x v="1"/>
    <x v="24"/>
    <x v="4"/>
    <x v="13"/>
    <x v="13"/>
    <n v="1"/>
    <n v="123.53086999999999"/>
  </r>
  <r>
    <n v="2024"/>
    <x v="2"/>
    <x v="31"/>
    <x v="4"/>
    <x v="13"/>
    <x v="13"/>
    <n v="1"/>
    <n v="123.53088000000001"/>
  </r>
  <r>
    <n v="2024"/>
    <x v="2"/>
    <x v="58"/>
    <x v="4"/>
    <x v="13"/>
    <x v="13"/>
    <n v="1"/>
    <n v="123.53088000000001"/>
  </r>
  <r>
    <n v="2024"/>
    <x v="0"/>
    <x v="46"/>
    <x v="2"/>
    <x v="14"/>
    <x v="14"/>
    <n v="1"/>
    <n v="78.208070000000006"/>
  </r>
  <r>
    <n v="2024"/>
    <x v="3"/>
    <x v="10"/>
    <x v="2"/>
    <x v="14"/>
    <x v="14"/>
    <n v="1"/>
    <n v="78.208070000000006"/>
  </r>
  <r>
    <n v="2024"/>
    <x v="1"/>
    <x v="1"/>
    <x v="2"/>
    <x v="14"/>
    <x v="14"/>
    <n v="2"/>
    <n v="156.41614999999999"/>
  </r>
  <r>
    <n v="2024"/>
    <x v="5"/>
    <x v="59"/>
    <x v="2"/>
    <x v="14"/>
    <x v="14"/>
    <n v="1"/>
    <n v="78.208070000000006"/>
  </r>
  <r>
    <n v="2024"/>
    <x v="2"/>
    <x v="26"/>
    <x v="2"/>
    <x v="14"/>
    <x v="14"/>
    <n v="2"/>
    <n v="156.41614999999999"/>
  </r>
  <r>
    <n v="2024"/>
    <x v="6"/>
    <x v="60"/>
    <x v="2"/>
    <x v="14"/>
    <x v="14"/>
    <n v="1"/>
    <n v="78.208070000000006"/>
  </r>
  <r>
    <n v="2024"/>
    <x v="1"/>
    <x v="49"/>
    <x v="2"/>
    <x v="14"/>
    <x v="14"/>
    <n v="2"/>
    <n v="156.41614000000001"/>
  </r>
  <r>
    <n v="2024"/>
    <x v="1"/>
    <x v="61"/>
    <x v="2"/>
    <x v="14"/>
    <x v="14"/>
    <n v="2"/>
    <n v="156.41614000000001"/>
  </r>
  <r>
    <n v="2024"/>
    <x v="2"/>
    <x v="4"/>
    <x v="2"/>
    <x v="14"/>
    <x v="14"/>
    <n v="1"/>
    <n v="78.208070000000006"/>
  </r>
  <r>
    <n v="2024"/>
    <x v="1"/>
    <x v="62"/>
    <x v="2"/>
    <x v="14"/>
    <x v="14"/>
    <n v="1"/>
    <n v="78.208070000000006"/>
  </r>
  <r>
    <n v="2024"/>
    <x v="3"/>
    <x v="10"/>
    <x v="1"/>
    <x v="15"/>
    <x v="15"/>
    <n v="1"/>
    <n v="44.095550000000003"/>
  </r>
  <r>
    <n v="2024"/>
    <x v="1"/>
    <x v="1"/>
    <x v="1"/>
    <x v="15"/>
    <x v="15"/>
    <n v="2"/>
    <n v="88.191100000000006"/>
  </r>
  <r>
    <n v="2024"/>
    <x v="1"/>
    <x v="19"/>
    <x v="1"/>
    <x v="15"/>
    <x v="15"/>
    <n v="1"/>
    <n v="44.095550000000003"/>
  </r>
  <r>
    <n v="2024"/>
    <x v="2"/>
    <x v="26"/>
    <x v="1"/>
    <x v="15"/>
    <x v="15"/>
    <n v="2"/>
    <n v="88.191100000000006"/>
  </r>
  <r>
    <n v="2024"/>
    <x v="6"/>
    <x v="63"/>
    <x v="1"/>
    <x v="15"/>
    <x v="15"/>
    <n v="1"/>
    <n v="44.095550000000003"/>
  </r>
  <r>
    <n v="2024"/>
    <x v="2"/>
    <x v="3"/>
    <x v="1"/>
    <x v="15"/>
    <x v="15"/>
    <n v="2"/>
    <n v="88.191100000000006"/>
  </r>
  <r>
    <n v="2024"/>
    <x v="1"/>
    <x v="20"/>
    <x v="1"/>
    <x v="15"/>
    <x v="15"/>
    <n v="2"/>
    <n v="88.191100000000006"/>
  </r>
  <r>
    <n v="2024"/>
    <x v="4"/>
    <x v="12"/>
    <x v="1"/>
    <x v="15"/>
    <x v="15"/>
    <n v="1"/>
    <n v="44.095550000000003"/>
  </r>
  <r>
    <n v="2024"/>
    <x v="6"/>
    <x v="60"/>
    <x v="1"/>
    <x v="15"/>
    <x v="15"/>
    <n v="2"/>
    <n v="88.191100000000006"/>
  </r>
  <r>
    <n v="2024"/>
    <x v="1"/>
    <x v="49"/>
    <x v="1"/>
    <x v="15"/>
    <x v="15"/>
    <n v="1"/>
    <n v="44.095550000000003"/>
  </r>
  <r>
    <n v="2024"/>
    <x v="4"/>
    <x v="64"/>
    <x v="1"/>
    <x v="15"/>
    <x v="15"/>
    <n v="1"/>
    <n v="44.095550000000003"/>
  </r>
  <r>
    <n v="2024"/>
    <x v="10"/>
    <x v="28"/>
    <x v="1"/>
    <x v="15"/>
    <x v="15"/>
    <n v="1"/>
    <n v="44.095550000000003"/>
  </r>
  <r>
    <n v="2024"/>
    <x v="2"/>
    <x v="36"/>
    <x v="1"/>
    <x v="15"/>
    <x v="15"/>
    <n v="1"/>
    <n v="44.095599999999997"/>
  </r>
  <r>
    <n v="2024"/>
    <x v="1"/>
    <x v="1"/>
    <x v="4"/>
    <x v="16"/>
    <x v="16"/>
    <n v="3"/>
    <n v="97.389800000000008"/>
  </r>
  <r>
    <n v="2024"/>
    <x v="1"/>
    <x v="19"/>
    <x v="4"/>
    <x v="16"/>
    <x v="16"/>
    <n v="1"/>
    <n v="32.463259999999998"/>
  </r>
  <r>
    <n v="2024"/>
    <x v="5"/>
    <x v="59"/>
    <x v="4"/>
    <x v="16"/>
    <x v="16"/>
    <n v="1"/>
    <n v="32.463259999999998"/>
  </r>
  <r>
    <n v="2024"/>
    <x v="2"/>
    <x v="26"/>
    <x v="4"/>
    <x v="16"/>
    <x v="16"/>
    <n v="2"/>
    <n v="64.926519999999996"/>
  </r>
  <r>
    <n v="2024"/>
    <x v="2"/>
    <x v="65"/>
    <x v="4"/>
    <x v="16"/>
    <x v="16"/>
    <n v="1"/>
    <n v="32.463259999999998"/>
  </r>
  <r>
    <n v="2024"/>
    <x v="2"/>
    <x v="3"/>
    <x v="4"/>
    <x v="16"/>
    <x v="16"/>
    <n v="1"/>
    <n v="32.463259999999998"/>
  </r>
  <r>
    <n v="2024"/>
    <x v="1"/>
    <x v="20"/>
    <x v="4"/>
    <x v="16"/>
    <x v="16"/>
    <n v="1"/>
    <n v="32.463259999999998"/>
  </r>
  <r>
    <n v="2024"/>
    <x v="2"/>
    <x v="21"/>
    <x v="4"/>
    <x v="16"/>
    <x v="16"/>
    <n v="1"/>
    <n v="32.463259999999998"/>
  </r>
  <r>
    <n v="2024"/>
    <x v="7"/>
    <x v="66"/>
    <x v="4"/>
    <x v="16"/>
    <x v="16"/>
    <n v="1"/>
    <n v="32.463259999999998"/>
  </r>
  <r>
    <n v="2024"/>
    <x v="6"/>
    <x v="67"/>
    <x v="4"/>
    <x v="16"/>
    <x v="16"/>
    <n v="1"/>
    <n v="32.463259999999998"/>
  </r>
  <r>
    <n v="2024"/>
    <x v="1"/>
    <x v="56"/>
    <x v="4"/>
    <x v="16"/>
    <x v="16"/>
    <n v="1"/>
    <n v="32.463259999999998"/>
  </r>
  <r>
    <n v="2024"/>
    <x v="2"/>
    <x v="14"/>
    <x v="4"/>
    <x v="16"/>
    <x v="16"/>
    <n v="1"/>
    <n v="32.463259999999998"/>
  </r>
  <r>
    <n v="2024"/>
    <x v="5"/>
    <x v="16"/>
    <x v="4"/>
    <x v="16"/>
    <x v="16"/>
    <n v="1"/>
    <n v="32.463259999999998"/>
  </r>
  <r>
    <n v="2024"/>
    <x v="3"/>
    <x v="8"/>
    <x v="4"/>
    <x v="16"/>
    <x v="16"/>
    <n v="1"/>
    <n v="32.463299999999997"/>
  </r>
  <r>
    <n v="2024"/>
    <x v="1"/>
    <x v="62"/>
    <x v="4"/>
    <x v="16"/>
    <x v="16"/>
    <n v="2"/>
    <n v="64.92651999999999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">
  <r>
    <x v="0"/>
    <x v="0"/>
    <x v="0"/>
    <x v="0"/>
    <d v="2024-02-23T00:00:00"/>
    <n v="4"/>
    <n v="118.80072"/>
  </r>
  <r>
    <x v="0"/>
    <x v="1"/>
    <x v="0"/>
    <x v="0"/>
    <d v="2024-02-23T00:00:00"/>
    <n v="4"/>
    <n v="118.80072"/>
  </r>
  <r>
    <x v="0"/>
    <x v="2"/>
    <x v="0"/>
    <x v="0"/>
    <d v="2024-02-23T00:00:00"/>
    <n v="4"/>
    <n v="118.80072"/>
  </r>
  <r>
    <x v="0"/>
    <x v="3"/>
    <x v="0"/>
    <x v="0"/>
    <d v="2024-02-23T00:00:00"/>
    <n v="3"/>
    <n v="89.100540000000009"/>
  </r>
  <r>
    <x v="0"/>
    <x v="2"/>
    <x v="0"/>
    <x v="1"/>
    <s v="27 Sept 2024"/>
    <n v="6"/>
    <n v="201.4486"/>
  </r>
  <r>
    <x v="0"/>
    <x v="1"/>
    <x v="0"/>
    <x v="1"/>
    <s v="27 Sept 2024"/>
    <n v="6"/>
    <n v="201.4486"/>
  </r>
  <r>
    <x v="0"/>
    <x v="0"/>
    <x v="0"/>
    <x v="1"/>
    <s v="27 Sept 2024"/>
    <n v="5"/>
    <n v="167.87389999999999"/>
  </r>
  <r>
    <x v="0"/>
    <x v="3"/>
    <x v="0"/>
    <x v="1"/>
    <s v="27 Sept 2024"/>
    <n v="5"/>
    <n v="167.87389999999999"/>
  </r>
  <r>
    <x v="0"/>
    <x v="4"/>
    <x v="0"/>
    <x v="2"/>
    <d v="2024-02-23T00:00:00"/>
    <n v="6"/>
    <n v="104.01204000000001"/>
  </r>
  <r>
    <x v="0"/>
    <x v="5"/>
    <x v="0"/>
    <x v="2"/>
    <d v="2024-02-23T00:00:00"/>
    <n v="3"/>
    <n v="52.006020000000007"/>
  </r>
  <r>
    <x v="0"/>
    <x v="1"/>
    <x v="1"/>
    <x v="2"/>
    <d v="2024-02-23T00:00:00"/>
    <n v="3"/>
    <n v="52.006020000000007"/>
  </r>
  <r>
    <x v="0"/>
    <x v="6"/>
    <x v="1"/>
    <x v="2"/>
    <d v="2024-02-23T00:00:00"/>
    <n v="3"/>
    <n v="52.006020000000007"/>
  </r>
  <r>
    <x v="0"/>
    <x v="3"/>
    <x v="1"/>
    <x v="2"/>
    <d v="2024-11-27T00:00:00"/>
    <n v="2"/>
    <n v="34.670679999999997"/>
  </r>
  <r>
    <x v="0"/>
    <x v="5"/>
    <x v="1"/>
    <x v="2"/>
    <d v="2024-11-27T00:00:00"/>
    <n v="2"/>
    <n v="34.670679999999997"/>
  </r>
  <r>
    <x v="0"/>
    <x v="4"/>
    <x v="1"/>
    <x v="2"/>
    <d v="2024-11-27T00:00:00"/>
    <n v="2"/>
    <n v="34.670679999999997"/>
  </r>
  <r>
    <x v="0"/>
    <x v="0"/>
    <x v="1"/>
    <x v="2"/>
    <d v="2024-11-27T00:00:00"/>
    <n v="2"/>
    <n v="34.670679999999997"/>
  </r>
  <r>
    <x v="0"/>
    <x v="2"/>
    <x v="1"/>
    <x v="2"/>
    <d v="2024-11-27T00:00:00"/>
    <n v="2"/>
    <n v="34.670679999999997"/>
  </r>
  <r>
    <x v="0"/>
    <x v="1"/>
    <x v="1"/>
    <x v="2"/>
    <d v="2024-11-27T00:00:00"/>
    <n v="2"/>
    <n v="34.670679999999997"/>
  </r>
  <r>
    <x v="0"/>
    <x v="7"/>
    <x v="1"/>
    <x v="2"/>
    <d v="2024-11-27T00:00:00"/>
    <n v="1"/>
    <n v="17.335339999999999"/>
  </r>
  <r>
    <x v="0"/>
    <x v="6"/>
    <x v="1"/>
    <x v="2"/>
    <d v="2024-11-27T00:00:00"/>
    <n v="1"/>
    <n v="17.335339999999999"/>
  </r>
  <r>
    <x v="0"/>
    <x v="7"/>
    <x v="1"/>
    <x v="2"/>
    <d v="2024-02-23T00:00:00"/>
    <n v="1"/>
    <n v="17.335339999999999"/>
  </r>
  <r>
    <x v="0"/>
    <x v="7"/>
    <x v="2"/>
    <x v="3"/>
    <d v="2024-02-02T00:00:00"/>
    <n v="4"/>
    <n v="213.54602"/>
  </r>
  <r>
    <x v="0"/>
    <x v="2"/>
    <x v="2"/>
    <x v="3"/>
    <d v="2024-02-02T00:00:00"/>
    <n v="3"/>
    <n v="160.15950000000001"/>
  </r>
  <r>
    <x v="1"/>
    <x v="8"/>
    <x v="2"/>
    <x v="3"/>
    <d v="2024-02-02T00:00:00"/>
    <n v="3"/>
    <n v="160.15950000000001"/>
  </r>
  <r>
    <x v="1"/>
    <x v="9"/>
    <x v="2"/>
    <x v="3"/>
    <d v="2024-02-02T00:00:00"/>
    <n v="3"/>
    <n v="160.15950000000001"/>
  </r>
  <r>
    <x v="0"/>
    <x v="0"/>
    <x v="2"/>
    <x v="3"/>
    <d v="2024-02-02T00:00:00"/>
    <n v="3"/>
    <n v="160.15950000000001"/>
  </r>
  <r>
    <x v="0"/>
    <x v="1"/>
    <x v="2"/>
    <x v="3"/>
    <d v="2024-02-02T00:00:00"/>
    <n v="2"/>
    <n v="106.773"/>
  </r>
  <r>
    <x v="1"/>
    <x v="10"/>
    <x v="2"/>
    <x v="3"/>
    <d v="2024-02-02T00:00:00"/>
    <n v="2"/>
    <n v="106.773"/>
  </r>
  <r>
    <x v="0"/>
    <x v="3"/>
    <x v="2"/>
    <x v="3"/>
    <d v="2024-02-02T00:00:00"/>
    <n v="1"/>
    <n v="53.386499999999998"/>
  </r>
  <r>
    <x v="0"/>
    <x v="7"/>
    <x v="1"/>
    <x v="4"/>
    <d v="2024-07-05T00:00:00"/>
    <n v="6"/>
    <n v="251.04079999999999"/>
  </r>
  <r>
    <x v="0"/>
    <x v="0"/>
    <x v="1"/>
    <x v="4"/>
    <d v="2024-07-05T00:00:00"/>
    <n v="5"/>
    <n v="209.20060000000001"/>
  </r>
  <r>
    <x v="0"/>
    <x v="1"/>
    <x v="1"/>
    <x v="4"/>
    <d v="2024-07-05T00:00:00"/>
    <n v="5"/>
    <n v="209.20060000000001"/>
  </r>
  <r>
    <x v="0"/>
    <x v="2"/>
    <x v="1"/>
    <x v="4"/>
    <d v="2024-07-05T00:00:00"/>
    <n v="5"/>
    <n v="209.20060000000001"/>
  </r>
  <r>
    <x v="0"/>
    <x v="3"/>
    <x v="1"/>
    <x v="4"/>
    <d v="2024-07-05T00:00:00"/>
    <n v="3"/>
    <n v="125.5204"/>
  </r>
  <r>
    <x v="0"/>
    <x v="2"/>
    <x v="3"/>
    <x v="5"/>
    <d v="2024-07-20T00:00:00"/>
    <n v="6"/>
    <n v="188.97493"/>
  </r>
  <r>
    <x v="0"/>
    <x v="3"/>
    <x v="3"/>
    <x v="5"/>
    <d v="2024-07-20T00:00:00"/>
    <n v="6"/>
    <n v="188.97493"/>
  </r>
  <r>
    <x v="0"/>
    <x v="7"/>
    <x v="3"/>
    <x v="5"/>
    <d v="2024-07-20T00:00:00"/>
    <n v="2"/>
    <n v="62.99165"/>
  </r>
  <r>
    <x v="0"/>
    <x v="1"/>
    <x v="3"/>
    <x v="5"/>
    <d v="2024-07-20T00:00:00"/>
    <n v="2"/>
    <n v="62.99165"/>
  </r>
  <r>
    <x v="0"/>
    <x v="0"/>
    <x v="3"/>
    <x v="5"/>
    <d v="2024-07-20T00:00:00"/>
    <n v="1"/>
    <n v="31.495840000000001"/>
  </r>
  <r>
    <x v="0"/>
    <x v="0"/>
    <x v="1"/>
    <x v="6"/>
    <d v="2024-06-28T00:00:00"/>
    <n v="4"/>
    <n v="219.76916"/>
  </r>
  <r>
    <x v="0"/>
    <x v="7"/>
    <x v="1"/>
    <x v="6"/>
    <d v="2024-06-28T00:00:00"/>
    <n v="3"/>
    <n v="164.82685999999998"/>
  </r>
  <r>
    <x v="0"/>
    <x v="4"/>
    <x v="1"/>
    <x v="6"/>
    <d v="2024-06-28T00:00:00"/>
    <n v="3"/>
    <n v="164.82685999999998"/>
  </r>
  <r>
    <x v="0"/>
    <x v="1"/>
    <x v="1"/>
    <x v="6"/>
    <d v="2024-06-28T00:00:00"/>
    <n v="2"/>
    <n v="109.88455999999999"/>
  </r>
  <r>
    <x v="0"/>
    <x v="2"/>
    <x v="1"/>
    <x v="6"/>
    <d v="2024-06-28T00:00:00"/>
    <n v="2"/>
    <n v="109.88455999999999"/>
  </r>
  <r>
    <x v="2"/>
    <x v="11"/>
    <x v="4"/>
    <x v="7"/>
    <d v="2024-02-20T00:00:00"/>
    <n v="6"/>
    <n v="1201.5121999999999"/>
  </r>
  <r>
    <x v="2"/>
    <x v="12"/>
    <x v="4"/>
    <x v="7"/>
    <d v="2024-02-20T00:00:00"/>
    <n v="6"/>
    <n v="1201.5121999999999"/>
  </r>
  <r>
    <x v="2"/>
    <x v="13"/>
    <x v="4"/>
    <x v="7"/>
    <d v="2024-02-20T00:00:00"/>
    <n v="3"/>
    <n v="600.75609999999995"/>
  </r>
  <r>
    <x v="2"/>
    <x v="14"/>
    <x v="4"/>
    <x v="7"/>
    <d v="2024-02-20T00:00:00"/>
    <n v="3"/>
    <n v="600.75609999999995"/>
  </r>
  <r>
    <x v="2"/>
    <x v="15"/>
    <x v="4"/>
    <x v="7"/>
    <d v="2024-02-20T00:00:00"/>
    <n v="2"/>
    <n v="400.50409999999999"/>
  </r>
  <r>
    <x v="2"/>
    <x v="16"/>
    <x v="4"/>
    <x v="7"/>
    <d v="2024-02-20T00:00:00"/>
    <n v="1"/>
    <n v="200.25202999999999"/>
  </r>
  <r>
    <x v="0"/>
    <x v="1"/>
    <x v="2"/>
    <x v="8"/>
    <d v="2024-11-29T00:00:00"/>
    <n v="5"/>
    <n v="284.47814999999997"/>
  </r>
  <r>
    <x v="0"/>
    <x v="7"/>
    <x v="2"/>
    <x v="8"/>
    <d v="2024-11-29T00:00:00"/>
    <n v="3"/>
    <n v="170.68691999999999"/>
  </r>
  <r>
    <x v="0"/>
    <x v="2"/>
    <x v="2"/>
    <x v="8"/>
    <d v="2024-11-29T00:00:00"/>
    <n v="3"/>
    <n v="170.68691999999999"/>
  </r>
  <r>
    <x v="0"/>
    <x v="6"/>
    <x v="2"/>
    <x v="8"/>
    <d v="2024-11-29T00:00:00"/>
    <n v="3"/>
    <n v="170.68691999999999"/>
  </r>
  <r>
    <x v="1"/>
    <x v="10"/>
    <x v="2"/>
    <x v="8"/>
    <d v="2024-11-29T00:00:00"/>
    <n v="2"/>
    <n v="113.79127"/>
  </r>
  <r>
    <x v="0"/>
    <x v="0"/>
    <x v="2"/>
    <x v="8"/>
    <d v="2024-11-29T00:00:00"/>
    <n v="2"/>
    <n v="113.79127"/>
  </r>
  <r>
    <x v="0"/>
    <x v="5"/>
    <x v="2"/>
    <x v="8"/>
    <d v="2024-11-29T00:00:00"/>
    <n v="2"/>
    <n v="113.79127"/>
  </r>
  <r>
    <x v="0"/>
    <x v="4"/>
    <x v="2"/>
    <x v="8"/>
    <d v="2024-11-29T00:00:00"/>
    <n v="1"/>
    <n v="56.89564"/>
  </r>
  <r>
    <x v="0"/>
    <x v="8"/>
    <x v="2"/>
    <x v="8"/>
    <d v="2024-11-29T00:00:00"/>
    <n v="1"/>
    <n v="56.89564"/>
  </r>
  <r>
    <x v="0"/>
    <x v="3"/>
    <x v="5"/>
    <x v="9"/>
    <d v="2024-01-27T00:00:00"/>
    <n v="4"/>
    <n v="190.81960000000001"/>
  </r>
  <r>
    <x v="0"/>
    <x v="7"/>
    <x v="5"/>
    <x v="9"/>
    <d v="2024-01-27T00:00:00"/>
    <n v="4"/>
    <n v="190.81960000000001"/>
  </r>
  <r>
    <x v="0"/>
    <x v="6"/>
    <x v="5"/>
    <x v="9"/>
    <d v="2024-01-27T00:00:00"/>
    <n v="4"/>
    <n v="190.81960000000001"/>
  </r>
  <r>
    <x v="0"/>
    <x v="17"/>
    <x v="5"/>
    <x v="9"/>
    <d v="2024-01-27T00:00:00"/>
    <n v="3"/>
    <n v="143.1147"/>
  </r>
  <r>
    <x v="0"/>
    <x v="1"/>
    <x v="5"/>
    <x v="9"/>
    <d v="2024-01-27T00:00:00"/>
    <n v="2"/>
    <n v="95.409800000000004"/>
  </r>
  <r>
    <x v="0"/>
    <x v="0"/>
    <x v="5"/>
    <x v="9"/>
    <d v="2024-01-27T00:00:00"/>
    <n v="2"/>
    <n v="95.409800000000004"/>
  </r>
  <r>
    <x v="0"/>
    <x v="2"/>
    <x v="5"/>
    <x v="9"/>
    <d v="2024-01-27T00:00:00"/>
    <n v="1"/>
    <n v="47.704900000000002"/>
  </r>
  <r>
    <x v="1"/>
    <x v="18"/>
    <x v="6"/>
    <x v="10"/>
    <d v="2023-02-14T00:00:00"/>
    <n v="4"/>
    <n v="111.80428000000001"/>
  </r>
  <r>
    <x v="1"/>
    <x v="10"/>
    <x v="6"/>
    <x v="10"/>
    <d v="2023-02-14T00:00:00"/>
    <n v="4"/>
    <n v="111.80428000000001"/>
  </r>
  <r>
    <x v="0"/>
    <x v="2"/>
    <x v="6"/>
    <x v="10"/>
    <d v="2023-02-14T00:00:00"/>
    <n v="4"/>
    <n v="111.80428000000001"/>
  </r>
  <r>
    <x v="0"/>
    <x v="1"/>
    <x v="6"/>
    <x v="10"/>
    <d v="2023-02-14T00:00:00"/>
    <n v="3"/>
    <n v="83.85320999999999"/>
  </r>
  <r>
    <x v="1"/>
    <x v="9"/>
    <x v="6"/>
    <x v="10"/>
    <d v="2023-02-14T00:00:00"/>
    <n v="2"/>
    <n v="55.90214999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59663B-0F0F-48CE-A743-1C36DF7A19BC}" name="PivotTable1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4:C286" firstHeaderRow="0" firstDataRow="1" firstDataCol="1"/>
  <pivotFields count="8">
    <pivotField numFmtId="49" showAll="0"/>
    <pivotField showAll="0">
      <items count="12">
        <item x="2"/>
        <item x="10"/>
        <item x="7"/>
        <item x="6"/>
        <item x="4"/>
        <item x="9"/>
        <item x="8"/>
        <item x="3"/>
        <item x="5"/>
        <item x="1"/>
        <item x="0"/>
        <item t="default"/>
      </items>
    </pivotField>
    <pivotField axis="axisRow" showAll="0">
      <items count="70">
        <item x="46"/>
        <item x="18"/>
        <item x="10"/>
        <item x="1"/>
        <item x="39"/>
        <item x="11"/>
        <item x="40"/>
        <item x="19"/>
        <item x="48"/>
        <item x="0"/>
        <item x="41"/>
        <item x="54"/>
        <item x="59"/>
        <item x="25"/>
        <item x="26"/>
        <item x="2"/>
        <item x="32"/>
        <item x="65"/>
        <item x="63"/>
        <item x="3"/>
        <item x="20"/>
        <item x="37"/>
        <item x="12"/>
        <item x="21"/>
        <item x="60"/>
        <item x="42"/>
        <item x="66"/>
        <item x="49"/>
        <item x="43"/>
        <item x="53"/>
        <item x="61"/>
        <item x="27"/>
        <item x="13"/>
        <item x="50"/>
        <item x="55"/>
        <item x="67"/>
        <item x="33"/>
        <item x="4"/>
        <item x="5"/>
        <item x="22"/>
        <item x="56"/>
        <item x="14"/>
        <item x="15"/>
        <item x="64"/>
        <item x="6"/>
        <item x="28"/>
        <item x="38"/>
        <item x="51"/>
        <item x="44"/>
        <item x="34"/>
        <item x="7"/>
        <item x="16"/>
        <item x="57"/>
        <item x="35"/>
        <item x="45"/>
        <item x="8"/>
        <item x="17"/>
        <item x="9"/>
        <item x="52"/>
        <item x="62"/>
        <item x="23"/>
        <item x="29"/>
        <item m="1" x="68"/>
        <item x="30"/>
        <item x="36"/>
        <item x="47"/>
        <item x="24"/>
        <item x="31"/>
        <item x="58"/>
        <item t="default"/>
      </items>
    </pivotField>
    <pivotField axis="axisRow" showAll="0" sortType="descending">
      <items count="6">
        <item x="2"/>
        <item x="4"/>
        <item x="3"/>
        <item x="0"/>
        <item x="1"/>
        <item t="default"/>
      </items>
    </pivotField>
    <pivotField axis="axisRow" showAll="0">
      <items count="18">
        <item x="0"/>
        <item x="13"/>
        <item x="1"/>
        <item x="14"/>
        <item x="2"/>
        <item x="3"/>
        <item x="4"/>
        <item x="5"/>
        <item x="6"/>
        <item x="15"/>
        <item x="7"/>
        <item x="8"/>
        <item x="9"/>
        <item x="10"/>
        <item x="11"/>
        <item x="16"/>
        <item x="12"/>
        <item t="default"/>
      </items>
    </pivotField>
    <pivotField showAll="0">
      <items count="18">
        <item x="0"/>
        <item x="8"/>
        <item x="3"/>
        <item x="1"/>
        <item x="16"/>
        <item x="15"/>
        <item x="11"/>
        <item x="14"/>
        <item x="4"/>
        <item x="10"/>
        <item x="5"/>
        <item x="2"/>
        <item x="13"/>
        <item x="6"/>
        <item x="12"/>
        <item x="9"/>
        <item x="7"/>
        <item t="default"/>
      </items>
    </pivotField>
    <pivotField dataField="1" showAll="0"/>
    <pivotField dataField="1" numFmtId="43" showAll="0"/>
  </pivotFields>
  <rowFields count="3">
    <field x="3"/>
    <field x="4"/>
    <field x="2"/>
  </rowFields>
  <rowItems count="282">
    <i>
      <x/>
    </i>
    <i r="1">
      <x v="3"/>
    </i>
    <i r="2">
      <x/>
    </i>
    <i r="2">
      <x v="2"/>
    </i>
    <i r="2">
      <x v="3"/>
    </i>
    <i r="2">
      <x v="12"/>
    </i>
    <i r="2">
      <x v="14"/>
    </i>
    <i r="2">
      <x v="24"/>
    </i>
    <i r="2">
      <x v="27"/>
    </i>
    <i r="2">
      <x v="30"/>
    </i>
    <i r="2">
      <x v="37"/>
    </i>
    <i r="2">
      <x v="59"/>
    </i>
    <i r="1">
      <x v="4"/>
    </i>
    <i r="2">
      <x v="1"/>
    </i>
    <i r="2">
      <x v="7"/>
    </i>
    <i r="2">
      <x v="9"/>
    </i>
    <i r="2">
      <x v="15"/>
    </i>
    <i r="2">
      <x v="20"/>
    </i>
    <i r="2">
      <x v="23"/>
    </i>
    <i r="2">
      <x v="32"/>
    </i>
    <i r="2">
      <x v="38"/>
    </i>
    <i r="2">
      <x v="39"/>
    </i>
    <i r="2">
      <x v="42"/>
    </i>
    <i r="2">
      <x v="51"/>
    </i>
    <i r="2">
      <x v="55"/>
    </i>
    <i r="2">
      <x v="57"/>
    </i>
    <i r="2">
      <x v="60"/>
    </i>
    <i r="2">
      <x v="66"/>
    </i>
    <i r="1">
      <x v="6"/>
    </i>
    <i r="2">
      <x v="13"/>
    </i>
    <i r="2">
      <x v="16"/>
    </i>
    <i r="2">
      <x v="20"/>
    </i>
    <i r="2">
      <x v="23"/>
    </i>
    <i r="2">
      <x v="36"/>
    </i>
    <i r="2">
      <x v="39"/>
    </i>
    <i r="2">
      <x v="44"/>
    </i>
    <i r="2">
      <x v="49"/>
    </i>
    <i r="2">
      <x v="50"/>
    </i>
    <i r="2">
      <x v="51"/>
    </i>
    <i r="2">
      <x v="53"/>
    </i>
    <i r="2">
      <x v="64"/>
    </i>
    <i r="2">
      <x v="66"/>
    </i>
    <i r="1">
      <x v="16"/>
    </i>
    <i r="2">
      <x v="3"/>
    </i>
    <i r="2">
      <x v="6"/>
    </i>
    <i r="2">
      <x v="13"/>
    </i>
    <i r="2">
      <x v="16"/>
    </i>
    <i r="2">
      <x v="19"/>
    </i>
    <i r="2">
      <x v="29"/>
    </i>
    <i r="2">
      <x v="32"/>
    </i>
    <i r="2">
      <x v="33"/>
    </i>
    <i r="2">
      <x v="39"/>
    </i>
    <i r="2">
      <x v="44"/>
    </i>
    <i r="2">
      <x v="50"/>
    </i>
    <i r="2">
      <x v="55"/>
    </i>
    <i r="2">
      <x v="57"/>
    </i>
    <i>
      <x v="1"/>
    </i>
    <i r="1">
      <x v="1"/>
    </i>
    <i r="2">
      <x v="1"/>
    </i>
    <i r="2">
      <x v="3"/>
    </i>
    <i r="2">
      <x v="11"/>
    </i>
    <i r="2">
      <x v="15"/>
    </i>
    <i r="2">
      <x v="16"/>
    </i>
    <i r="2">
      <x v="20"/>
    </i>
    <i r="2">
      <x v="23"/>
    </i>
    <i r="2">
      <x v="27"/>
    </i>
    <i r="2">
      <x v="34"/>
    </i>
    <i r="2">
      <x v="40"/>
    </i>
    <i r="2">
      <x v="41"/>
    </i>
    <i r="2">
      <x v="42"/>
    </i>
    <i r="2">
      <x v="45"/>
    </i>
    <i r="2">
      <x v="52"/>
    </i>
    <i r="2">
      <x v="55"/>
    </i>
    <i r="2">
      <x v="64"/>
    </i>
    <i r="2">
      <x v="66"/>
    </i>
    <i r="2">
      <x v="67"/>
    </i>
    <i r="2">
      <x v="68"/>
    </i>
    <i r="1">
      <x v="14"/>
    </i>
    <i r="2">
      <x v="1"/>
    </i>
    <i r="2">
      <x v="2"/>
    </i>
    <i r="2">
      <x v="8"/>
    </i>
    <i r="2">
      <x v="15"/>
    </i>
    <i r="2">
      <x v="20"/>
    </i>
    <i r="2">
      <x v="21"/>
    </i>
    <i r="2">
      <x v="23"/>
    </i>
    <i r="2">
      <x v="27"/>
    </i>
    <i r="2">
      <x v="33"/>
    </i>
    <i r="2">
      <x v="38"/>
    </i>
    <i r="2">
      <x v="42"/>
    </i>
    <i r="2">
      <x v="44"/>
    </i>
    <i r="2">
      <x v="47"/>
    </i>
    <i r="2">
      <x v="55"/>
    </i>
    <i r="2">
      <x v="57"/>
    </i>
    <i r="2">
      <x v="58"/>
    </i>
    <i r="2">
      <x v="63"/>
    </i>
    <i r="2">
      <x v="64"/>
    </i>
    <i r="2">
      <x v="66"/>
    </i>
    <i r="2">
      <x v="67"/>
    </i>
    <i r="1">
      <x v="15"/>
    </i>
    <i r="2">
      <x v="3"/>
    </i>
    <i r="2">
      <x v="7"/>
    </i>
    <i r="2">
      <x v="12"/>
    </i>
    <i r="2">
      <x v="14"/>
    </i>
    <i r="2">
      <x v="17"/>
    </i>
    <i r="2">
      <x v="19"/>
    </i>
    <i r="2">
      <x v="20"/>
    </i>
    <i r="2">
      <x v="23"/>
    </i>
    <i r="2">
      <x v="26"/>
    </i>
    <i r="2">
      <x v="35"/>
    </i>
    <i r="2">
      <x v="40"/>
    </i>
    <i r="2">
      <x v="41"/>
    </i>
    <i r="2">
      <x v="51"/>
    </i>
    <i r="2">
      <x v="55"/>
    </i>
    <i r="2">
      <x v="59"/>
    </i>
    <i>
      <x v="2"/>
    </i>
    <i r="1">
      <x v="12"/>
    </i>
    <i r="2">
      <x/>
    </i>
    <i r="2">
      <x v="3"/>
    </i>
    <i r="2">
      <x v="7"/>
    </i>
    <i r="2">
      <x v="10"/>
    </i>
    <i r="2">
      <x v="13"/>
    </i>
    <i r="2">
      <x v="14"/>
    </i>
    <i r="2">
      <x v="20"/>
    </i>
    <i r="2">
      <x v="21"/>
    </i>
    <i r="2">
      <x v="32"/>
    </i>
    <i r="2">
      <x v="36"/>
    </i>
    <i r="2">
      <x v="38"/>
    </i>
    <i r="2">
      <x v="41"/>
    </i>
    <i r="2">
      <x v="42"/>
    </i>
    <i r="2">
      <x v="51"/>
    </i>
    <i r="2">
      <x v="55"/>
    </i>
    <i r="2">
      <x v="57"/>
    </i>
    <i r="2">
      <x v="65"/>
    </i>
    <i r="2">
      <x v="66"/>
    </i>
    <i r="2">
      <x v="67"/>
    </i>
    <i>
      <x v="3"/>
    </i>
    <i r="1">
      <x/>
    </i>
    <i r="2">
      <x v="3"/>
    </i>
    <i r="2">
      <x v="9"/>
    </i>
    <i r="2">
      <x v="15"/>
    </i>
    <i r="2">
      <x v="19"/>
    </i>
    <i r="2">
      <x v="37"/>
    </i>
    <i r="2">
      <x v="38"/>
    </i>
    <i r="2">
      <x v="44"/>
    </i>
    <i r="2">
      <x v="50"/>
    </i>
    <i r="2">
      <x v="55"/>
    </i>
    <i r="2">
      <x v="57"/>
    </i>
    <i r="1">
      <x v="5"/>
    </i>
    <i r="2">
      <x v="3"/>
    </i>
    <i r="2">
      <x v="5"/>
    </i>
    <i r="2">
      <x v="9"/>
    </i>
    <i r="2">
      <x v="13"/>
    </i>
    <i r="2">
      <x v="14"/>
    </i>
    <i r="2">
      <x v="15"/>
    </i>
    <i r="2">
      <x v="20"/>
    </i>
    <i r="2">
      <x v="23"/>
    </i>
    <i r="2">
      <x v="31"/>
    </i>
    <i r="2">
      <x v="32"/>
    </i>
    <i r="2">
      <x v="38"/>
    </i>
    <i r="2">
      <x v="44"/>
    </i>
    <i r="2">
      <x v="45"/>
    </i>
    <i r="2">
      <x v="50"/>
    </i>
    <i r="2">
      <x v="51"/>
    </i>
    <i r="2">
      <x v="55"/>
    </i>
    <i r="2">
      <x v="61"/>
    </i>
    <i r="2">
      <x v="63"/>
    </i>
    <i r="2">
      <x v="67"/>
    </i>
    <i r="1">
      <x v="7"/>
    </i>
    <i r="2">
      <x v="2"/>
    </i>
    <i r="2">
      <x v="9"/>
    </i>
    <i r="2">
      <x v="14"/>
    </i>
    <i r="2">
      <x v="15"/>
    </i>
    <i r="2">
      <x v="20"/>
    </i>
    <i r="2">
      <x v="23"/>
    </i>
    <i r="2">
      <x v="38"/>
    </i>
    <i r="2">
      <x v="41"/>
    </i>
    <i r="2">
      <x v="42"/>
    </i>
    <i r="2">
      <x v="50"/>
    </i>
    <i r="2">
      <x v="51"/>
    </i>
    <i r="2">
      <x v="55"/>
    </i>
    <i r="2">
      <x v="57"/>
    </i>
    <i r="2">
      <x v="61"/>
    </i>
    <i r="2">
      <x v="63"/>
    </i>
    <i r="2">
      <x v="67"/>
    </i>
    <i r="1">
      <x v="8"/>
    </i>
    <i r="2">
      <x v="2"/>
    </i>
    <i r="2">
      <x v="3"/>
    </i>
    <i r="2">
      <x v="7"/>
    </i>
    <i r="2">
      <x v="14"/>
    </i>
    <i r="2">
      <x v="20"/>
    </i>
    <i r="2">
      <x v="32"/>
    </i>
    <i r="2">
      <x v="44"/>
    </i>
    <i r="2">
      <x v="55"/>
    </i>
    <i r="2">
      <x v="57"/>
    </i>
    <i r="2">
      <x v="61"/>
    </i>
    <i r="2">
      <x v="64"/>
    </i>
    <i r="1">
      <x v="11"/>
    </i>
    <i r="2">
      <x v="1"/>
    </i>
    <i r="2">
      <x v="3"/>
    </i>
    <i r="2">
      <x v="4"/>
    </i>
    <i r="2">
      <x v="6"/>
    </i>
    <i r="2">
      <x v="7"/>
    </i>
    <i r="2">
      <x v="10"/>
    </i>
    <i r="2">
      <x v="13"/>
    </i>
    <i r="2">
      <x v="14"/>
    </i>
    <i r="2">
      <x v="16"/>
    </i>
    <i r="2">
      <x v="20"/>
    </i>
    <i r="2">
      <x v="23"/>
    </i>
    <i r="2">
      <x v="25"/>
    </i>
    <i r="2">
      <x v="28"/>
    </i>
    <i r="2">
      <x v="32"/>
    </i>
    <i r="2">
      <x v="38"/>
    </i>
    <i r="2">
      <x v="41"/>
    </i>
    <i r="2">
      <x v="42"/>
    </i>
    <i r="2">
      <x v="44"/>
    </i>
    <i r="2">
      <x v="48"/>
    </i>
    <i r="2">
      <x v="51"/>
    </i>
    <i r="2">
      <x v="54"/>
    </i>
    <i r="2">
      <x v="55"/>
    </i>
    <i r="2">
      <x v="66"/>
    </i>
    <i>
      <x v="4"/>
    </i>
    <i r="1">
      <x v="2"/>
    </i>
    <i r="2">
      <x v="2"/>
    </i>
    <i r="2">
      <x v="5"/>
    </i>
    <i r="2">
      <x v="15"/>
    </i>
    <i r="2">
      <x v="22"/>
    </i>
    <i r="2">
      <x v="32"/>
    </i>
    <i r="2">
      <x v="37"/>
    </i>
    <i r="2">
      <x v="41"/>
    </i>
    <i r="2">
      <x v="42"/>
    </i>
    <i r="2">
      <x v="44"/>
    </i>
    <i r="2">
      <x v="50"/>
    </i>
    <i r="2">
      <x v="51"/>
    </i>
    <i r="2">
      <x v="55"/>
    </i>
    <i r="2">
      <x v="56"/>
    </i>
    <i r="1">
      <x v="9"/>
    </i>
    <i r="2">
      <x v="2"/>
    </i>
    <i r="2">
      <x v="3"/>
    </i>
    <i r="2">
      <x v="7"/>
    </i>
    <i r="2">
      <x v="14"/>
    </i>
    <i r="2">
      <x v="18"/>
    </i>
    <i r="2">
      <x v="19"/>
    </i>
    <i r="2">
      <x v="20"/>
    </i>
    <i r="2">
      <x v="22"/>
    </i>
    <i r="2">
      <x v="24"/>
    </i>
    <i r="2">
      <x v="27"/>
    </i>
    <i r="2">
      <x v="43"/>
    </i>
    <i r="2">
      <x v="45"/>
    </i>
    <i r="2">
      <x v="64"/>
    </i>
    <i r="1">
      <x v="10"/>
    </i>
    <i r="2">
      <x v="2"/>
    </i>
    <i r="2">
      <x v="7"/>
    </i>
    <i r="2">
      <x v="13"/>
    </i>
    <i r="2">
      <x v="20"/>
    </i>
    <i r="2">
      <x v="21"/>
    </i>
    <i r="2">
      <x v="23"/>
    </i>
    <i r="2">
      <x v="32"/>
    </i>
    <i r="2">
      <x v="46"/>
    </i>
    <i r="2">
      <x v="50"/>
    </i>
    <i r="2">
      <x v="55"/>
    </i>
    <i r="2">
      <x v="57"/>
    </i>
    <i r="2">
      <x v="66"/>
    </i>
    <i r="1">
      <x v="13"/>
    </i>
    <i r="2">
      <x v="6"/>
    </i>
    <i r="2">
      <x v="7"/>
    </i>
    <i r="2">
      <x v="14"/>
    </i>
    <i r="2">
      <x v="20"/>
    </i>
    <i r="2">
      <x v="23"/>
    </i>
    <i r="2">
      <x v="25"/>
    </i>
    <i r="2">
      <x v="28"/>
    </i>
    <i r="2">
      <x v="32"/>
    </i>
    <i r="2">
      <x v="36"/>
    </i>
    <i r="2">
      <x v="38"/>
    </i>
    <i r="2">
      <x v="41"/>
    </i>
    <i r="2">
      <x v="42"/>
    </i>
    <i r="2">
      <x v="44"/>
    </i>
    <i r="2">
      <x v="46"/>
    </i>
    <i r="2">
      <x v="48"/>
    </i>
    <i r="2">
      <x v="55"/>
    </i>
    <i r="2">
      <x v="63"/>
    </i>
    <i r="2">
      <x v="6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Record Count" fld="6" baseField="0" baseItem="0"/>
    <dataField name="Sum of Value" fld="7" baseField="0" baseItem="0" numFmtId="193"/>
  </dataFields>
  <formats count="263">
    <format dxfId="629">
      <pivotArea type="all" dataOnly="0" outline="0" fieldPosition="0"/>
    </format>
    <format dxfId="628">
      <pivotArea outline="0" collapsedLevelsAreSubtotals="1" fieldPosition="0"/>
    </format>
    <format dxfId="627">
      <pivotArea field="1" type="button" dataOnly="0" labelOnly="1" outline="0"/>
    </format>
    <format dxfId="626">
      <pivotArea dataOnly="0" labelOnly="1" grandRow="1" outline="0" fieldPosition="0"/>
    </format>
    <format dxfId="62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624">
      <pivotArea type="all" dataOnly="0" outline="0" fieldPosition="0"/>
    </format>
    <format dxfId="623">
      <pivotArea outline="0" collapsedLevelsAreSubtotals="1" fieldPosition="0"/>
    </format>
    <format dxfId="622">
      <pivotArea field="1" type="button" dataOnly="0" labelOnly="1" outline="0"/>
    </format>
    <format dxfId="621">
      <pivotArea dataOnly="0" labelOnly="1" grandRow="1" outline="0" fieldPosition="0"/>
    </format>
    <format dxfId="62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6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18">
      <pivotArea field="1" type="button" dataOnly="0" labelOnly="1" outline="0"/>
    </format>
    <format dxfId="617">
      <pivotArea dataOnly="0" labelOnly="1" grandRow="1" outline="0" fieldPosition="0"/>
    </format>
    <format dxfId="616">
      <pivotArea type="all" dataOnly="0" outline="0" fieldPosition="0"/>
    </format>
    <format dxfId="615">
      <pivotArea outline="0" collapsedLevelsAreSubtotals="1" fieldPosition="0"/>
    </format>
    <format dxfId="614">
      <pivotArea field="1" type="button" dataOnly="0" labelOnly="1" outline="0"/>
    </format>
    <format dxfId="613">
      <pivotArea dataOnly="0" labelOnly="1" grandRow="1" outline="0" fieldPosition="0"/>
    </format>
    <format dxfId="61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611">
      <pivotArea field="2" type="button" dataOnly="0" labelOnly="1" outline="0" axis="axisRow" fieldPosition="2"/>
    </format>
    <format dxfId="610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09">
      <pivotArea dataOnly="0" labelOnly="1" fieldPosition="0">
        <references count="1">
          <reference field="2" count="18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3"/>
            <x v="64"/>
            <x v="65"/>
            <x v="66"/>
            <x v="67"/>
            <x v="68"/>
          </reference>
        </references>
      </pivotArea>
    </format>
    <format dxfId="608">
      <pivotArea dataOnly="0" labelOnly="1" grandRow="1" outline="0" fieldPosition="0"/>
    </format>
    <format dxfId="607">
      <pivotArea dataOnly="0" labelOnly="1" fieldPosition="0">
        <references count="2">
          <reference field="2" count="1" selected="0">
            <x v="0"/>
          </reference>
          <reference field="3" count="2">
            <x v="0"/>
            <x v="2"/>
          </reference>
        </references>
      </pivotArea>
    </format>
    <format dxfId="606">
      <pivotArea dataOnly="0" labelOnly="1" fieldPosition="0">
        <references count="2">
          <reference field="2" count="1" selected="0">
            <x v="1"/>
          </reference>
          <reference field="3" count="3">
            <x v="0"/>
            <x v="1"/>
            <x v="3"/>
          </reference>
        </references>
      </pivotArea>
    </format>
    <format dxfId="605">
      <pivotArea dataOnly="0" labelOnly="1" fieldPosition="0">
        <references count="2">
          <reference field="2" count="1" selected="0">
            <x v="2"/>
          </reference>
          <reference field="3" count="4">
            <x v="0"/>
            <x v="1"/>
            <x v="3"/>
            <x v="4"/>
          </reference>
        </references>
      </pivotArea>
    </format>
    <format dxfId="604">
      <pivotArea dataOnly="0" labelOnly="1" fieldPosition="0">
        <references count="2">
          <reference field="2" count="1" selected="0">
            <x v="3"/>
          </reference>
          <reference field="3" count="0"/>
        </references>
      </pivotArea>
    </format>
    <format dxfId="603">
      <pivotArea dataOnly="0" labelOnly="1" fieldPosition="0">
        <references count="2">
          <reference field="2" count="1" selected="0">
            <x v="4"/>
          </reference>
          <reference field="3" count="1">
            <x v="3"/>
          </reference>
        </references>
      </pivotArea>
    </format>
    <format dxfId="602">
      <pivotArea dataOnly="0" labelOnly="1" fieldPosition="0">
        <references count="2">
          <reference field="2" count="1" selected="0">
            <x v="5"/>
          </reference>
          <reference field="3" count="2">
            <x v="3"/>
            <x v="4"/>
          </reference>
        </references>
      </pivotArea>
    </format>
    <format dxfId="601">
      <pivotArea dataOnly="0" labelOnly="1" fieldPosition="0">
        <references count="2">
          <reference field="2" count="1" selected="0">
            <x v="6"/>
          </reference>
          <reference field="3" count="3">
            <x v="0"/>
            <x v="3"/>
            <x v="4"/>
          </reference>
        </references>
      </pivotArea>
    </format>
    <format dxfId="600">
      <pivotArea dataOnly="0" labelOnly="1" fieldPosition="0">
        <references count="2">
          <reference field="2" count="1" selected="0">
            <x v="7"/>
          </reference>
          <reference field="3" count="0"/>
        </references>
      </pivotArea>
    </format>
    <format dxfId="599">
      <pivotArea dataOnly="0" labelOnly="1" fieldPosition="0">
        <references count="2">
          <reference field="2" count="1" selected="0">
            <x v="8"/>
          </reference>
          <reference field="3" count="1">
            <x v="1"/>
          </reference>
        </references>
      </pivotArea>
    </format>
    <format dxfId="598">
      <pivotArea dataOnly="0" labelOnly="1" fieldPosition="0">
        <references count="2">
          <reference field="2" count="1" selected="0">
            <x v="9"/>
          </reference>
          <reference field="3" count="2">
            <x v="0"/>
            <x v="3"/>
          </reference>
        </references>
      </pivotArea>
    </format>
    <format dxfId="597">
      <pivotArea dataOnly="0" labelOnly="1" fieldPosition="0">
        <references count="2">
          <reference field="2" count="1" selected="0">
            <x v="10"/>
          </reference>
          <reference field="3" count="2">
            <x v="2"/>
            <x v="3"/>
          </reference>
        </references>
      </pivotArea>
    </format>
    <format dxfId="596">
      <pivotArea dataOnly="0" labelOnly="1" fieldPosition="0">
        <references count="2">
          <reference field="2" count="1" selected="0">
            <x v="11"/>
          </reference>
          <reference field="3" count="1">
            <x v="1"/>
          </reference>
        </references>
      </pivotArea>
    </format>
    <format dxfId="595">
      <pivotArea dataOnly="0" labelOnly="1" fieldPosition="0">
        <references count="2">
          <reference field="2" count="1" selected="0">
            <x v="12"/>
          </reference>
          <reference field="3" count="2">
            <x v="0"/>
            <x v="1"/>
          </reference>
        </references>
      </pivotArea>
    </format>
    <format dxfId="594">
      <pivotArea dataOnly="0" labelOnly="1" fieldPosition="0">
        <references count="2">
          <reference field="2" count="1" selected="0">
            <x v="13"/>
          </reference>
          <reference field="3" count="4">
            <x v="0"/>
            <x v="2"/>
            <x v="3"/>
            <x v="4"/>
          </reference>
        </references>
      </pivotArea>
    </format>
    <format dxfId="593">
      <pivotArea dataOnly="0" labelOnly="1" fieldPosition="0">
        <references count="2">
          <reference field="2" count="1" selected="0">
            <x v="14"/>
          </reference>
          <reference field="3" count="0"/>
        </references>
      </pivotArea>
    </format>
    <format dxfId="592">
      <pivotArea dataOnly="0" labelOnly="1" fieldPosition="0">
        <references count="2">
          <reference field="2" count="1" selected="0">
            <x v="15"/>
          </reference>
          <reference field="3" count="4">
            <x v="0"/>
            <x v="1"/>
            <x v="3"/>
            <x v="4"/>
          </reference>
        </references>
      </pivotArea>
    </format>
    <format dxfId="591">
      <pivotArea dataOnly="0" labelOnly="1" fieldPosition="0">
        <references count="2">
          <reference field="2" count="1" selected="0">
            <x v="16"/>
          </reference>
          <reference field="3" count="3">
            <x v="0"/>
            <x v="1"/>
            <x v="3"/>
          </reference>
        </references>
      </pivotArea>
    </format>
    <format dxfId="590">
      <pivotArea dataOnly="0" labelOnly="1" fieldPosition="0">
        <references count="2">
          <reference field="2" count="1" selected="0">
            <x v="17"/>
          </reference>
          <reference field="3" count="1">
            <x v="1"/>
          </reference>
        </references>
      </pivotArea>
    </format>
    <format dxfId="589">
      <pivotArea dataOnly="0" labelOnly="1" fieldPosition="0">
        <references count="2">
          <reference field="2" count="1" selected="0">
            <x v="18"/>
          </reference>
          <reference field="3" count="1">
            <x v="4"/>
          </reference>
        </references>
      </pivotArea>
    </format>
    <format dxfId="588">
      <pivotArea dataOnly="0" labelOnly="1" fieldPosition="0">
        <references count="2">
          <reference field="2" count="1" selected="0">
            <x v="19"/>
          </reference>
          <reference field="3" count="4">
            <x v="0"/>
            <x v="1"/>
            <x v="3"/>
            <x v="4"/>
          </reference>
        </references>
      </pivotArea>
    </format>
    <format dxfId="587">
      <pivotArea dataOnly="0" labelOnly="1" fieldPosition="0">
        <references count="2">
          <reference field="2" count="1" selected="0">
            <x v="20"/>
          </reference>
          <reference field="3" count="0"/>
        </references>
      </pivotArea>
    </format>
    <format dxfId="586">
      <pivotArea dataOnly="0" labelOnly="1" fieldPosition="0">
        <references count="2">
          <reference field="2" count="1" selected="0">
            <x v="21"/>
          </reference>
          <reference field="3" count="3">
            <x v="1"/>
            <x v="2"/>
            <x v="4"/>
          </reference>
        </references>
      </pivotArea>
    </format>
    <format dxfId="585">
      <pivotArea dataOnly="0" labelOnly="1" fieldPosition="0">
        <references count="2">
          <reference field="2" count="1" selected="0">
            <x v="22"/>
          </reference>
          <reference field="3" count="1">
            <x v="4"/>
          </reference>
        </references>
      </pivotArea>
    </format>
    <format dxfId="584">
      <pivotArea dataOnly="0" labelOnly="1" fieldPosition="0">
        <references count="2">
          <reference field="2" count="1" selected="0">
            <x v="23"/>
          </reference>
          <reference field="3" count="4">
            <x v="0"/>
            <x v="1"/>
            <x v="3"/>
            <x v="4"/>
          </reference>
        </references>
      </pivotArea>
    </format>
    <format dxfId="583">
      <pivotArea dataOnly="0" labelOnly="1" fieldPosition="0">
        <references count="2">
          <reference field="2" count="1" selected="0">
            <x v="24"/>
          </reference>
          <reference field="3" count="2">
            <x v="0"/>
            <x v="4"/>
          </reference>
        </references>
      </pivotArea>
    </format>
    <format dxfId="582">
      <pivotArea dataOnly="0" labelOnly="1" fieldPosition="0">
        <references count="2">
          <reference field="2" count="1" selected="0">
            <x v="25"/>
          </reference>
          <reference field="3" count="2">
            <x v="3"/>
            <x v="4"/>
          </reference>
        </references>
      </pivotArea>
    </format>
    <format dxfId="581">
      <pivotArea dataOnly="0" labelOnly="1" fieldPosition="0">
        <references count="2">
          <reference field="2" count="1" selected="0">
            <x v="26"/>
          </reference>
          <reference field="3" count="1">
            <x v="1"/>
          </reference>
        </references>
      </pivotArea>
    </format>
    <format dxfId="580">
      <pivotArea dataOnly="0" labelOnly="1" fieldPosition="0">
        <references count="2">
          <reference field="2" count="1" selected="0">
            <x v="27"/>
          </reference>
          <reference field="3" count="3">
            <x v="0"/>
            <x v="1"/>
            <x v="4"/>
          </reference>
        </references>
      </pivotArea>
    </format>
    <format dxfId="579">
      <pivotArea dataOnly="0" labelOnly="1" fieldPosition="0">
        <references count="2">
          <reference field="2" count="1" selected="0">
            <x v="28"/>
          </reference>
          <reference field="3" count="2">
            <x v="3"/>
            <x v="4"/>
          </reference>
        </references>
      </pivotArea>
    </format>
    <format dxfId="578">
      <pivotArea dataOnly="0" labelOnly="1" fieldPosition="0">
        <references count="2">
          <reference field="2" count="1" selected="0">
            <x v="29"/>
          </reference>
          <reference field="3" count="1">
            <x v="0"/>
          </reference>
        </references>
      </pivotArea>
    </format>
    <format dxfId="577">
      <pivotArea dataOnly="0" labelOnly="1" fieldPosition="0">
        <references count="2">
          <reference field="2" count="1" selected="0">
            <x v="30"/>
          </reference>
          <reference field="3" count="1">
            <x v="0"/>
          </reference>
        </references>
      </pivotArea>
    </format>
    <format dxfId="576">
      <pivotArea dataOnly="0" labelOnly="1" fieldPosition="0">
        <references count="2">
          <reference field="2" count="1" selected="0">
            <x v="31"/>
          </reference>
          <reference field="3" count="1">
            <x v="3"/>
          </reference>
        </references>
      </pivotArea>
    </format>
    <format dxfId="575">
      <pivotArea dataOnly="0" labelOnly="1" fieldPosition="0">
        <references count="2">
          <reference field="2" count="1" selected="0">
            <x v="32"/>
          </reference>
          <reference field="3" count="4">
            <x v="0"/>
            <x v="2"/>
            <x v="3"/>
            <x v="4"/>
          </reference>
        </references>
      </pivotArea>
    </format>
    <format dxfId="574">
      <pivotArea dataOnly="0" labelOnly="1" fieldPosition="0">
        <references count="2">
          <reference field="2" count="1" selected="0">
            <x v="33"/>
          </reference>
          <reference field="3" count="2">
            <x v="0"/>
            <x v="1"/>
          </reference>
        </references>
      </pivotArea>
    </format>
    <format dxfId="573">
      <pivotArea dataOnly="0" labelOnly="1" fieldPosition="0">
        <references count="2">
          <reference field="2" count="1" selected="0">
            <x v="34"/>
          </reference>
          <reference field="3" count="1">
            <x v="1"/>
          </reference>
        </references>
      </pivotArea>
    </format>
    <format dxfId="572">
      <pivotArea dataOnly="0" labelOnly="1" fieldPosition="0">
        <references count="2">
          <reference field="2" count="1" selected="0">
            <x v="35"/>
          </reference>
          <reference field="3" count="1">
            <x v="1"/>
          </reference>
        </references>
      </pivotArea>
    </format>
    <format dxfId="571">
      <pivotArea dataOnly="0" labelOnly="1" fieldPosition="0">
        <references count="2">
          <reference field="2" count="1" selected="0">
            <x v="36"/>
          </reference>
          <reference field="3" count="3">
            <x v="0"/>
            <x v="2"/>
            <x v="4"/>
          </reference>
        </references>
      </pivotArea>
    </format>
    <format dxfId="570">
      <pivotArea dataOnly="0" labelOnly="1" fieldPosition="0">
        <references count="2">
          <reference field="2" count="1" selected="0">
            <x v="37"/>
          </reference>
          <reference field="3" count="3">
            <x v="0"/>
            <x v="3"/>
            <x v="4"/>
          </reference>
        </references>
      </pivotArea>
    </format>
    <format dxfId="569">
      <pivotArea dataOnly="0" labelOnly="1" fieldPosition="0">
        <references count="2">
          <reference field="2" count="1" selected="0">
            <x v="38"/>
          </reference>
          <reference field="3" count="0"/>
        </references>
      </pivotArea>
    </format>
    <format dxfId="568">
      <pivotArea dataOnly="0" labelOnly="1" fieldPosition="0">
        <references count="2">
          <reference field="2" count="1" selected="0">
            <x v="39"/>
          </reference>
          <reference field="3" count="1">
            <x v="0"/>
          </reference>
        </references>
      </pivotArea>
    </format>
    <format dxfId="567">
      <pivotArea dataOnly="0" labelOnly="1" fieldPosition="0">
        <references count="2">
          <reference field="2" count="1" selected="0">
            <x v="40"/>
          </reference>
          <reference field="3" count="1">
            <x v="1"/>
          </reference>
        </references>
      </pivotArea>
    </format>
    <format dxfId="566">
      <pivotArea dataOnly="0" labelOnly="1" fieldPosition="0">
        <references count="2">
          <reference field="2" count="1" selected="0">
            <x v="41"/>
          </reference>
          <reference field="3" count="4">
            <x v="1"/>
            <x v="2"/>
            <x v="3"/>
            <x v="4"/>
          </reference>
        </references>
      </pivotArea>
    </format>
    <format dxfId="565">
      <pivotArea dataOnly="0" labelOnly="1" fieldPosition="0">
        <references count="2">
          <reference field="2" count="1" selected="0">
            <x v="42"/>
          </reference>
          <reference field="3" count="0"/>
        </references>
      </pivotArea>
    </format>
    <format dxfId="564">
      <pivotArea dataOnly="0" labelOnly="1" fieldPosition="0">
        <references count="2">
          <reference field="2" count="1" selected="0">
            <x v="43"/>
          </reference>
          <reference field="3" count="1">
            <x v="4"/>
          </reference>
        </references>
      </pivotArea>
    </format>
    <format dxfId="563">
      <pivotArea dataOnly="0" labelOnly="1" fieldPosition="0">
        <references count="2">
          <reference field="2" count="1" selected="0">
            <x v="44"/>
          </reference>
          <reference field="3" count="4">
            <x v="0"/>
            <x v="1"/>
            <x v="3"/>
            <x v="4"/>
          </reference>
        </references>
      </pivotArea>
    </format>
    <format dxfId="562">
      <pivotArea dataOnly="0" labelOnly="1" fieldPosition="0">
        <references count="2">
          <reference field="2" count="1" selected="0">
            <x v="45"/>
          </reference>
          <reference field="3" count="3">
            <x v="1"/>
            <x v="3"/>
            <x v="4"/>
          </reference>
        </references>
      </pivotArea>
    </format>
    <format dxfId="561">
      <pivotArea dataOnly="0" labelOnly="1" fieldPosition="0">
        <references count="2">
          <reference field="2" count="1" selected="0">
            <x v="46"/>
          </reference>
          <reference field="3" count="1">
            <x v="4"/>
          </reference>
        </references>
      </pivotArea>
    </format>
    <format dxfId="560">
      <pivotArea dataOnly="0" labelOnly="1" fieldPosition="0">
        <references count="2">
          <reference field="2" count="1" selected="0">
            <x v="47"/>
          </reference>
          <reference field="3" count="1">
            <x v="1"/>
          </reference>
        </references>
      </pivotArea>
    </format>
    <format dxfId="559">
      <pivotArea dataOnly="0" labelOnly="1" fieldPosition="0">
        <references count="2">
          <reference field="2" count="1" selected="0">
            <x v="48"/>
          </reference>
          <reference field="3" count="2">
            <x v="3"/>
            <x v="4"/>
          </reference>
        </references>
      </pivotArea>
    </format>
    <format dxfId="558">
      <pivotArea dataOnly="0" labelOnly="1" fieldPosition="0">
        <references count="2">
          <reference field="2" count="1" selected="0">
            <x v="49"/>
          </reference>
          <reference field="3" count="1">
            <x v="0"/>
          </reference>
        </references>
      </pivotArea>
    </format>
    <format dxfId="557">
      <pivotArea dataOnly="0" labelOnly="1" fieldPosition="0">
        <references count="2">
          <reference field="2" count="1" selected="0">
            <x v="50"/>
          </reference>
          <reference field="3" count="3">
            <x v="0"/>
            <x v="3"/>
            <x v="4"/>
          </reference>
        </references>
      </pivotArea>
    </format>
    <format dxfId="556">
      <pivotArea dataOnly="0" labelOnly="1" fieldPosition="0">
        <references count="2">
          <reference field="2" count="1" selected="0">
            <x v="51"/>
          </reference>
          <reference field="3" count="0"/>
        </references>
      </pivotArea>
    </format>
    <format dxfId="555">
      <pivotArea dataOnly="0" labelOnly="1" fieldPosition="0">
        <references count="2">
          <reference field="2" count="1" selected="0">
            <x v="52"/>
          </reference>
          <reference field="3" count="1">
            <x v="1"/>
          </reference>
        </references>
      </pivotArea>
    </format>
    <format dxfId="554">
      <pivotArea dataOnly="0" labelOnly="1" fieldPosition="0">
        <references count="2">
          <reference field="2" count="1" selected="0">
            <x v="53"/>
          </reference>
          <reference field="3" count="1">
            <x v="0"/>
          </reference>
        </references>
      </pivotArea>
    </format>
    <format dxfId="553">
      <pivotArea dataOnly="0" labelOnly="1" fieldPosition="0">
        <references count="2">
          <reference field="2" count="1" selected="0">
            <x v="54"/>
          </reference>
          <reference field="3" count="1">
            <x v="3"/>
          </reference>
        </references>
      </pivotArea>
    </format>
    <format dxfId="552">
      <pivotArea dataOnly="0" labelOnly="1" fieldPosition="0">
        <references count="2">
          <reference field="2" count="1" selected="0">
            <x v="55"/>
          </reference>
          <reference field="3" count="0"/>
        </references>
      </pivotArea>
    </format>
    <format dxfId="551">
      <pivotArea dataOnly="0" labelOnly="1" fieldPosition="0">
        <references count="2">
          <reference field="2" count="1" selected="0">
            <x v="56"/>
          </reference>
          <reference field="3" count="1">
            <x v="4"/>
          </reference>
        </references>
      </pivotArea>
    </format>
    <format dxfId="550">
      <pivotArea dataOnly="0" labelOnly="1" fieldPosition="0">
        <references count="2">
          <reference field="2" count="1" selected="0">
            <x v="57"/>
          </reference>
          <reference field="3" count="0"/>
        </references>
      </pivotArea>
    </format>
    <format dxfId="549">
      <pivotArea dataOnly="0" labelOnly="1" fieldPosition="0">
        <references count="2">
          <reference field="2" count="1" selected="0">
            <x v="58"/>
          </reference>
          <reference field="3" count="1">
            <x v="1"/>
          </reference>
        </references>
      </pivotArea>
    </format>
    <format dxfId="548">
      <pivotArea dataOnly="0" labelOnly="1" fieldPosition="0">
        <references count="2">
          <reference field="2" count="1" selected="0">
            <x v="59"/>
          </reference>
          <reference field="3" count="2">
            <x v="0"/>
            <x v="1"/>
          </reference>
        </references>
      </pivotArea>
    </format>
    <format dxfId="547">
      <pivotArea dataOnly="0" labelOnly="1" fieldPosition="0">
        <references count="2">
          <reference field="2" count="1" selected="0">
            <x v="60"/>
          </reference>
          <reference field="3" count="1">
            <x v="0"/>
          </reference>
        </references>
      </pivotArea>
    </format>
    <format dxfId="546">
      <pivotArea dataOnly="0" labelOnly="1" fieldPosition="0">
        <references count="2">
          <reference field="2" count="1" selected="0">
            <x v="61"/>
          </reference>
          <reference field="3" count="1">
            <x v="3"/>
          </reference>
        </references>
      </pivotArea>
    </format>
    <format dxfId="545">
      <pivotArea dataOnly="0" labelOnly="1" fieldPosition="0">
        <references count="2">
          <reference field="2" count="1" selected="0">
            <x v="63"/>
          </reference>
          <reference field="3" count="3">
            <x v="1"/>
            <x v="3"/>
            <x v="4"/>
          </reference>
        </references>
      </pivotArea>
    </format>
    <format dxfId="544">
      <pivotArea dataOnly="0" labelOnly="1" fieldPosition="0">
        <references count="2">
          <reference field="2" count="1" selected="0">
            <x v="64"/>
          </reference>
          <reference field="3" count="4">
            <x v="0"/>
            <x v="1"/>
            <x v="3"/>
            <x v="4"/>
          </reference>
        </references>
      </pivotArea>
    </format>
    <format dxfId="543">
      <pivotArea dataOnly="0" labelOnly="1" fieldPosition="0">
        <references count="2">
          <reference field="2" count="1" selected="0">
            <x v="65"/>
          </reference>
          <reference field="3" count="2">
            <x v="2"/>
            <x v="4"/>
          </reference>
        </references>
      </pivotArea>
    </format>
    <format dxfId="542">
      <pivotArea dataOnly="0" labelOnly="1" fieldPosition="0">
        <references count="2">
          <reference field="2" count="1" selected="0">
            <x v="66"/>
          </reference>
          <reference field="3" count="0"/>
        </references>
      </pivotArea>
    </format>
    <format dxfId="541">
      <pivotArea dataOnly="0" labelOnly="1" fieldPosition="0">
        <references count="2">
          <reference field="2" count="1" selected="0">
            <x v="67"/>
          </reference>
          <reference field="3" count="3">
            <x v="1"/>
            <x v="2"/>
            <x v="3"/>
          </reference>
        </references>
      </pivotArea>
    </format>
    <format dxfId="540">
      <pivotArea dataOnly="0" labelOnly="1" fieldPosition="0">
        <references count="2">
          <reference field="2" count="1" selected="0">
            <x v="68"/>
          </reference>
          <reference field="3" count="1">
            <x v="1"/>
          </reference>
        </references>
      </pivotArea>
    </format>
    <format dxfId="539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3"/>
          </reference>
        </references>
      </pivotArea>
    </format>
    <format dxfId="538">
      <pivotArea dataOnly="0" labelOnly="1" fieldPosition="0">
        <references count="3">
          <reference field="2" count="1" selected="0">
            <x v="0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537">
      <pivotArea dataOnly="0" labelOnly="1" fieldPosition="0">
        <references count="3">
          <reference field="2" count="1" selected="0">
            <x v="1"/>
          </reference>
          <reference field="3" count="1" selected="0">
            <x v="0"/>
          </reference>
          <reference field="4" count="1">
            <x v="4"/>
          </reference>
        </references>
      </pivotArea>
    </format>
    <format dxfId="536">
      <pivotArea dataOnly="0" labelOnly="1" fieldPosition="0">
        <references count="3">
          <reference field="2" count="1" selected="0">
            <x v="1"/>
          </reference>
          <reference field="3" count="1" selected="0">
            <x v="1"/>
          </reference>
          <reference field="4" count="2">
            <x v="1"/>
            <x v="14"/>
          </reference>
        </references>
      </pivotArea>
    </format>
    <format dxfId="535">
      <pivotArea dataOnly="0" labelOnly="1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1">
            <x v="11"/>
          </reference>
        </references>
      </pivotArea>
    </format>
    <format dxfId="534">
      <pivotArea dataOnly="0" labelOnly="1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1">
            <x v="3"/>
          </reference>
        </references>
      </pivotArea>
    </format>
    <format dxfId="533">
      <pivotArea dataOnly="0" labelOnly="1" fieldPosition="0">
        <references count="3">
          <reference field="2" count="1" selected="0">
            <x v="2"/>
          </reference>
          <reference field="3" count="1" selected="0">
            <x v="1"/>
          </reference>
          <reference field="4" count="1">
            <x v="14"/>
          </reference>
        </references>
      </pivotArea>
    </format>
    <format dxfId="532">
      <pivotArea dataOnly="0" labelOnly="1" fieldPosition="0">
        <references count="3">
          <reference field="2" count="1" selected="0">
            <x v="2"/>
          </reference>
          <reference field="3" count="1" selected="0">
            <x v="3"/>
          </reference>
          <reference field="4" count="2">
            <x v="7"/>
            <x v="8"/>
          </reference>
        </references>
      </pivotArea>
    </format>
    <format dxfId="531">
      <pivotArea dataOnly="0" labelOnly="1" fieldPosition="0">
        <references count="3">
          <reference field="2" count="1" selected="0">
            <x v="2"/>
          </reference>
          <reference field="3" count="1" selected="0">
            <x v="4"/>
          </reference>
          <reference field="4" count="3">
            <x v="2"/>
            <x v="9"/>
            <x v="10"/>
          </reference>
        </references>
      </pivotArea>
    </format>
    <format dxfId="530">
      <pivotArea dataOnly="0" labelOnly="1" fieldPosition="0">
        <references count="3">
          <reference field="2" count="1" selected="0">
            <x v="3"/>
          </reference>
          <reference field="3" count="1" selected="0">
            <x v="0"/>
          </reference>
          <reference field="4" count="2">
            <x v="3"/>
            <x v="16"/>
          </reference>
        </references>
      </pivotArea>
    </format>
    <format dxfId="529">
      <pivotArea dataOnly="0" labelOnly="1" fieldPosition="0">
        <references count="3">
          <reference field="2" count="1" selected="0">
            <x v="3"/>
          </reference>
          <reference field="3" count="1" selected="0">
            <x v="1"/>
          </reference>
          <reference field="4" count="2">
            <x v="1"/>
            <x v="15"/>
          </reference>
        </references>
      </pivotArea>
    </format>
    <format dxfId="528">
      <pivotArea dataOnly="0" labelOnly="1" fieldPosition="0">
        <references count="3">
          <reference field="2" count="1" selected="0">
            <x v="3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527">
      <pivotArea dataOnly="0" labelOnly="1" fieldPosition="0">
        <references count="3">
          <reference field="2" count="1" selected="0">
            <x v="3"/>
          </reference>
          <reference field="3" count="1" selected="0">
            <x v="3"/>
          </reference>
          <reference field="4" count="4">
            <x v="0"/>
            <x v="5"/>
            <x v="8"/>
            <x v="11"/>
          </reference>
        </references>
      </pivotArea>
    </format>
    <format dxfId="526">
      <pivotArea dataOnly="0" labelOnly="1" fieldPosition="0">
        <references count="3">
          <reference field="2" count="1" selected="0">
            <x v="3"/>
          </reference>
          <reference field="3" count="1" selected="0">
            <x v="4"/>
          </reference>
          <reference field="4" count="1">
            <x v="9"/>
          </reference>
        </references>
      </pivotArea>
    </format>
    <format dxfId="525">
      <pivotArea dataOnly="0" labelOnly="1" fieldPosition="0">
        <references count="3">
          <reference field="2" count="1" selected="0">
            <x v="4"/>
          </reference>
          <reference field="3" count="1" selected="0">
            <x v="3"/>
          </reference>
          <reference field="4" count="1">
            <x v="11"/>
          </reference>
        </references>
      </pivotArea>
    </format>
    <format dxfId="524">
      <pivotArea dataOnly="0" labelOnly="1" fieldPosition="0">
        <references count="3">
          <reference field="2" count="1" selected="0">
            <x v="5"/>
          </reference>
          <reference field="3" count="1" selected="0">
            <x v="3"/>
          </reference>
          <reference field="4" count="1">
            <x v="5"/>
          </reference>
        </references>
      </pivotArea>
    </format>
    <format dxfId="523">
      <pivotArea dataOnly="0" labelOnly="1" fieldPosition="0">
        <references count="3">
          <reference field="2" count="1" selected="0">
            <x v="5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522">
      <pivotArea dataOnly="0" labelOnly="1" fieldPosition="0">
        <references count="3">
          <reference field="2" count="1" selected="0">
            <x v="6"/>
          </reference>
          <reference field="3" count="1" selected="0">
            <x v="0"/>
          </reference>
          <reference field="4" count="1">
            <x v="16"/>
          </reference>
        </references>
      </pivotArea>
    </format>
    <format dxfId="521">
      <pivotArea dataOnly="0" labelOnly="1" fieldPosition="0">
        <references count="3">
          <reference field="2" count="1" selected="0">
            <x v="6"/>
          </reference>
          <reference field="3" count="1" selected="0">
            <x v="3"/>
          </reference>
          <reference field="4" count="1">
            <x v="11"/>
          </reference>
        </references>
      </pivotArea>
    </format>
    <format dxfId="520">
      <pivotArea dataOnly="0" labelOnly="1" fieldPosition="0">
        <references count="3">
          <reference field="2" count="1" selected="0">
            <x v="6"/>
          </reference>
          <reference field="3" count="1" selected="0">
            <x v="4"/>
          </reference>
          <reference field="4" count="1">
            <x v="13"/>
          </reference>
        </references>
      </pivotArea>
    </format>
    <format dxfId="519">
      <pivotArea dataOnly="0" labelOnly="1" fieldPosition="0">
        <references count="3">
          <reference field="2" count="1" selected="0">
            <x v="7"/>
          </reference>
          <reference field="3" count="1" selected="0">
            <x v="0"/>
          </reference>
          <reference field="4" count="1">
            <x v="4"/>
          </reference>
        </references>
      </pivotArea>
    </format>
    <format dxfId="518">
      <pivotArea dataOnly="0" labelOnly="1" fieldPosition="0">
        <references count="3">
          <reference field="2" count="1" selected="0">
            <x v="7"/>
          </reference>
          <reference field="3" count="1" selected="0">
            <x v="1"/>
          </reference>
          <reference field="4" count="1">
            <x v="15"/>
          </reference>
        </references>
      </pivotArea>
    </format>
    <format dxfId="517">
      <pivotArea dataOnly="0" labelOnly="1" fieldPosition="0">
        <references count="3">
          <reference field="2" count="1" selected="0">
            <x v="7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516">
      <pivotArea dataOnly="0" labelOnly="1" fieldPosition="0">
        <references count="3">
          <reference field="2" count="1" selected="0">
            <x v="7"/>
          </reference>
          <reference field="3" count="1" selected="0">
            <x v="3"/>
          </reference>
          <reference field="4" count="2">
            <x v="8"/>
            <x v="11"/>
          </reference>
        </references>
      </pivotArea>
    </format>
    <format dxfId="515">
      <pivotArea dataOnly="0" labelOnly="1" fieldPosition="0">
        <references count="3">
          <reference field="2" count="1" selected="0">
            <x v="7"/>
          </reference>
          <reference field="3" count="1" selected="0">
            <x v="4"/>
          </reference>
          <reference field="4" count="3">
            <x v="9"/>
            <x v="10"/>
            <x v="13"/>
          </reference>
        </references>
      </pivotArea>
    </format>
    <format dxfId="514">
      <pivotArea dataOnly="0" labelOnly="1" fieldPosition="0">
        <references count="3">
          <reference field="2" count="1" selected="0">
            <x v="8"/>
          </reference>
          <reference field="3" count="1" selected="0">
            <x v="1"/>
          </reference>
          <reference field="4" count="1">
            <x v="14"/>
          </reference>
        </references>
      </pivotArea>
    </format>
    <format dxfId="513">
      <pivotArea dataOnly="0" labelOnly="1" fieldPosition="0">
        <references count="3">
          <reference field="2" count="1" selected="0">
            <x v="9"/>
          </reference>
          <reference field="3" count="1" selected="0">
            <x v="0"/>
          </reference>
          <reference field="4" count="1">
            <x v="4"/>
          </reference>
        </references>
      </pivotArea>
    </format>
    <format dxfId="512">
      <pivotArea dataOnly="0" labelOnly="1" fieldPosition="0">
        <references count="3">
          <reference field="2" count="1" selected="0">
            <x v="9"/>
          </reference>
          <reference field="3" count="1" selected="0">
            <x v="3"/>
          </reference>
          <reference field="4" count="3">
            <x v="0"/>
            <x v="5"/>
            <x v="7"/>
          </reference>
        </references>
      </pivotArea>
    </format>
    <format dxfId="511">
      <pivotArea dataOnly="0" labelOnly="1" fieldPosition="0">
        <references count="3">
          <reference field="2" count="1" selected="0">
            <x v="10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510">
      <pivotArea dataOnly="0" labelOnly="1" fieldPosition="0">
        <references count="3">
          <reference field="2" count="1" selected="0">
            <x v="10"/>
          </reference>
          <reference field="3" count="1" selected="0">
            <x v="3"/>
          </reference>
          <reference field="4" count="1">
            <x v="11"/>
          </reference>
        </references>
      </pivotArea>
    </format>
    <format dxfId="509">
      <pivotArea dataOnly="0" labelOnly="1" fieldPosition="0">
        <references count="3">
          <reference field="2" count="1" selected="0">
            <x v="11"/>
          </reference>
          <reference field="3" count="1" selected="0">
            <x v="1"/>
          </reference>
          <reference field="4" count="1">
            <x v="1"/>
          </reference>
        </references>
      </pivotArea>
    </format>
    <format dxfId="508">
      <pivotArea dataOnly="0" labelOnly="1" fieldPosition="0">
        <references count="3">
          <reference field="2" count="1" selected="0">
            <x v="12"/>
          </reference>
          <reference field="3" count="1" selected="0">
            <x v="0"/>
          </reference>
          <reference field="4" count="1">
            <x v="3"/>
          </reference>
        </references>
      </pivotArea>
    </format>
    <format dxfId="507">
      <pivotArea dataOnly="0" labelOnly="1" fieldPosition="0">
        <references count="3">
          <reference field="2" count="1" selected="0">
            <x v="12"/>
          </reference>
          <reference field="3" count="1" selected="0">
            <x v="1"/>
          </reference>
          <reference field="4" count="1">
            <x v="15"/>
          </reference>
        </references>
      </pivotArea>
    </format>
    <format dxfId="506">
      <pivotArea dataOnly="0" labelOnly="1" fieldPosition="0">
        <references count="3">
          <reference field="2" count="1" selected="0">
            <x v="13"/>
          </reference>
          <reference field="3" count="1" selected="0">
            <x v="0"/>
          </reference>
          <reference field="4" count="2">
            <x v="6"/>
            <x v="16"/>
          </reference>
        </references>
      </pivotArea>
    </format>
    <format dxfId="505">
      <pivotArea dataOnly="0" labelOnly="1" fieldPosition="0">
        <references count="3">
          <reference field="2" count="1" selected="0">
            <x v="13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504">
      <pivotArea dataOnly="0" labelOnly="1" fieldPosition="0">
        <references count="3">
          <reference field="2" count="1" selected="0">
            <x v="13"/>
          </reference>
          <reference field="3" count="1" selected="0">
            <x v="3"/>
          </reference>
          <reference field="4" count="2">
            <x v="5"/>
            <x v="11"/>
          </reference>
        </references>
      </pivotArea>
    </format>
    <format dxfId="503">
      <pivotArea dataOnly="0" labelOnly="1" fieldPosition="0">
        <references count="3">
          <reference field="2" count="1" selected="0">
            <x v="13"/>
          </reference>
          <reference field="3" count="1" selected="0">
            <x v="4"/>
          </reference>
          <reference field="4" count="1">
            <x v="10"/>
          </reference>
        </references>
      </pivotArea>
    </format>
    <format dxfId="502">
      <pivotArea dataOnly="0" labelOnly="1" fieldPosition="0">
        <references count="3">
          <reference field="2" count="1" selected="0">
            <x v="14"/>
          </reference>
          <reference field="3" count="1" selected="0">
            <x v="0"/>
          </reference>
          <reference field="4" count="1">
            <x v="3"/>
          </reference>
        </references>
      </pivotArea>
    </format>
    <format dxfId="501">
      <pivotArea dataOnly="0" labelOnly="1" fieldPosition="0">
        <references count="3">
          <reference field="2" count="1" selected="0">
            <x v="14"/>
          </reference>
          <reference field="3" count="1" selected="0">
            <x v="1"/>
          </reference>
          <reference field="4" count="1">
            <x v="15"/>
          </reference>
        </references>
      </pivotArea>
    </format>
    <format dxfId="500">
      <pivotArea dataOnly="0" labelOnly="1" fieldPosition="0">
        <references count="3">
          <reference field="2" count="1" selected="0">
            <x v="14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499">
      <pivotArea dataOnly="0" labelOnly="1" fieldPosition="0">
        <references count="3">
          <reference field="2" count="1" selected="0">
            <x v="14"/>
          </reference>
          <reference field="3" count="1" selected="0">
            <x v="3"/>
          </reference>
          <reference field="4" count="4">
            <x v="5"/>
            <x v="7"/>
            <x v="8"/>
            <x v="11"/>
          </reference>
        </references>
      </pivotArea>
    </format>
    <format dxfId="498">
      <pivotArea dataOnly="0" labelOnly="1" fieldPosition="0">
        <references count="3">
          <reference field="2" count="1" selected="0">
            <x v="14"/>
          </reference>
          <reference field="3" count="1" selected="0">
            <x v="4"/>
          </reference>
          <reference field="4" count="2">
            <x v="9"/>
            <x v="13"/>
          </reference>
        </references>
      </pivotArea>
    </format>
    <format dxfId="497">
      <pivotArea dataOnly="0" labelOnly="1" fieldPosition="0">
        <references count="3">
          <reference field="2" count="1" selected="0">
            <x v="15"/>
          </reference>
          <reference field="3" count="1" selected="0">
            <x v="0"/>
          </reference>
          <reference field="4" count="1">
            <x v="4"/>
          </reference>
        </references>
      </pivotArea>
    </format>
    <format dxfId="496">
      <pivotArea dataOnly="0" labelOnly="1" fieldPosition="0">
        <references count="3">
          <reference field="2" count="1" selected="0">
            <x v="15"/>
          </reference>
          <reference field="3" count="1" selected="0">
            <x v="1"/>
          </reference>
          <reference field="4" count="2">
            <x v="1"/>
            <x v="14"/>
          </reference>
        </references>
      </pivotArea>
    </format>
    <format dxfId="495">
      <pivotArea dataOnly="0" labelOnly="1" fieldPosition="0">
        <references count="3">
          <reference field="2" count="1" selected="0">
            <x v="15"/>
          </reference>
          <reference field="3" count="1" selected="0">
            <x v="3"/>
          </reference>
          <reference field="4" count="3">
            <x v="0"/>
            <x v="5"/>
            <x v="7"/>
          </reference>
        </references>
      </pivotArea>
    </format>
    <format dxfId="494">
      <pivotArea dataOnly="0" labelOnly="1" fieldPosition="0">
        <references count="3">
          <reference field="2" count="1" selected="0">
            <x v="15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493">
      <pivotArea dataOnly="0" labelOnly="1" fieldPosition="0">
        <references count="3">
          <reference field="2" count="1" selected="0">
            <x v="16"/>
          </reference>
          <reference field="3" count="1" selected="0">
            <x v="0"/>
          </reference>
          <reference field="4" count="2">
            <x v="6"/>
            <x v="16"/>
          </reference>
        </references>
      </pivotArea>
    </format>
    <format dxfId="492">
      <pivotArea dataOnly="0" labelOnly="1" fieldPosition="0">
        <references count="3">
          <reference field="2" count="1" selected="0">
            <x v="16"/>
          </reference>
          <reference field="3" count="1" selected="0">
            <x v="1"/>
          </reference>
          <reference field="4" count="1">
            <x v="1"/>
          </reference>
        </references>
      </pivotArea>
    </format>
    <format dxfId="491">
      <pivotArea dataOnly="0" labelOnly="1" fieldPosition="0">
        <references count="3">
          <reference field="2" count="1" selected="0">
            <x v="16"/>
          </reference>
          <reference field="3" count="1" selected="0">
            <x v="3"/>
          </reference>
          <reference field="4" count="1">
            <x v="11"/>
          </reference>
        </references>
      </pivotArea>
    </format>
    <format dxfId="490">
      <pivotArea dataOnly="0" labelOnly="1" fieldPosition="0">
        <references count="3">
          <reference field="2" count="1" selected="0">
            <x v="17"/>
          </reference>
          <reference field="3" count="1" selected="0">
            <x v="1"/>
          </reference>
          <reference field="4" count="1">
            <x v="15"/>
          </reference>
        </references>
      </pivotArea>
    </format>
    <format dxfId="489">
      <pivotArea dataOnly="0" labelOnly="1" fieldPosition="0">
        <references count="3">
          <reference field="2" count="1" selected="0">
            <x v="18"/>
          </reference>
          <reference field="3" count="1" selected="0">
            <x v="4"/>
          </reference>
          <reference field="4" count="1">
            <x v="9"/>
          </reference>
        </references>
      </pivotArea>
    </format>
    <format dxfId="488">
      <pivotArea dataOnly="0" labelOnly="1" fieldPosition="0">
        <references count="3">
          <reference field="2" count="1" selected="0">
            <x v="19"/>
          </reference>
          <reference field="3" count="1" selected="0">
            <x v="0"/>
          </reference>
          <reference field="4" count="1">
            <x v="16"/>
          </reference>
        </references>
      </pivotArea>
    </format>
    <format dxfId="487">
      <pivotArea dataOnly="0" labelOnly="1" fieldPosition="0">
        <references count="3">
          <reference field="2" count="1" selected="0">
            <x v="19"/>
          </reference>
          <reference field="3" count="1" selected="0">
            <x v="1"/>
          </reference>
          <reference field="4" count="1">
            <x v="15"/>
          </reference>
        </references>
      </pivotArea>
    </format>
    <format dxfId="486">
      <pivotArea dataOnly="0" labelOnly="1" fieldPosition="0">
        <references count="3">
          <reference field="2" count="1" selected="0">
            <x v="19"/>
          </reference>
          <reference field="3" count="1" selected="0">
            <x v="3"/>
          </reference>
          <reference field="4" count="1">
            <x v="0"/>
          </reference>
        </references>
      </pivotArea>
    </format>
    <format dxfId="485">
      <pivotArea dataOnly="0" labelOnly="1" fieldPosition="0">
        <references count="3">
          <reference field="2" count="1" selected="0">
            <x v="19"/>
          </reference>
          <reference field="3" count="1" selected="0">
            <x v="4"/>
          </reference>
          <reference field="4" count="1">
            <x v="9"/>
          </reference>
        </references>
      </pivotArea>
    </format>
    <format dxfId="484">
      <pivotArea dataOnly="0" labelOnly="1" fieldPosition="0">
        <references count="3">
          <reference field="2" count="1" selected="0">
            <x v="20"/>
          </reference>
          <reference field="3" count="1" selected="0">
            <x v="0"/>
          </reference>
          <reference field="4" count="2">
            <x v="4"/>
            <x v="6"/>
          </reference>
        </references>
      </pivotArea>
    </format>
    <format dxfId="483">
      <pivotArea dataOnly="0" labelOnly="1" fieldPosition="0">
        <references count="3">
          <reference field="2" count="1" selected="0">
            <x v="20"/>
          </reference>
          <reference field="3" count="1" selected="0">
            <x v="1"/>
          </reference>
          <reference field="4" count="3">
            <x v="1"/>
            <x v="14"/>
            <x v="15"/>
          </reference>
        </references>
      </pivotArea>
    </format>
    <format dxfId="482">
      <pivotArea dataOnly="0" labelOnly="1" fieldPosition="0">
        <references count="3">
          <reference field="2" count="1" selected="0">
            <x v="20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481">
      <pivotArea dataOnly="0" labelOnly="1" fieldPosition="0">
        <references count="3">
          <reference field="2" count="1" selected="0">
            <x v="20"/>
          </reference>
          <reference field="3" count="1" selected="0">
            <x v="3"/>
          </reference>
          <reference field="4" count="4">
            <x v="5"/>
            <x v="7"/>
            <x v="8"/>
            <x v="11"/>
          </reference>
        </references>
      </pivotArea>
    </format>
    <format dxfId="480">
      <pivotArea dataOnly="0" labelOnly="1" fieldPosition="0">
        <references count="3">
          <reference field="2" count="1" selected="0">
            <x v="20"/>
          </reference>
          <reference field="3" count="1" selected="0">
            <x v="4"/>
          </reference>
          <reference field="4" count="3">
            <x v="9"/>
            <x v="10"/>
            <x v="13"/>
          </reference>
        </references>
      </pivotArea>
    </format>
    <format dxfId="479">
      <pivotArea dataOnly="0" labelOnly="1" fieldPosition="0">
        <references count="3">
          <reference field="2" count="1" selected="0">
            <x v="21"/>
          </reference>
          <reference field="3" count="1" selected="0">
            <x v="1"/>
          </reference>
          <reference field="4" count="1">
            <x v="14"/>
          </reference>
        </references>
      </pivotArea>
    </format>
    <format dxfId="478">
      <pivotArea dataOnly="0" labelOnly="1" fieldPosition="0">
        <references count="3">
          <reference field="2" count="1" selected="0">
            <x v="21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477">
      <pivotArea dataOnly="0" labelOnly="1" fieldPosition="0">
        <references count="3">
          <reference field="2" count="1" selected="0">
            <x v="21"/>
          </reference>
          <reference field="3" count="1" selected="0">
            <x v="4"/>
          </reference>
          <reference field="4" count="1">
            <x v="10"/>
          </reference>
        </references>
      </pivotArea>
    </format>
    <format dxfId="476">
      <pivotArea dataOnly="0" labelOnly="1" fieldPosition="0">
        <references count="3">
          <reference field="2" count="1" selected="0">
            <x v="22"/>
          </reference>
          <reference field="3" count="1" selected="0">
            <x v="4"/>
          </reference>
          <reference field="4" count="2">
            <x v="2"/>
            <x v="9"/>
          </reference>
        </references>
      </pivotArea>
    </format>
    <format dxfId="475">
      <pivotArea dataOnly="0" labelOnly="1" fieldPosition="0">
        <references count="3">
          <reference field="2" count="1" selected="0">
            <x v="23"/>
          </reference>
          <reference field="3" count="1" selected="0">
            <x v="0"/>
          </reference>
          <reference field="4" count="2">
            <x v="4"/>
            <x v="6"/>
          </reference>
        </references>
      </pivotArea>
    </format>
    <format dxfId="474">
      <pivotArea dataOnly="0" labelOnly="1" fieldPosition="0">
        <references count="3">
          <reference field="2" count="1" selected="0">
            <x v="23"/>
          </reference>
          <reference field="3" count="1" selected="0">
            <x v="1"/>
          </reference>
          <reference field="4" count="3">
            <x v="1"/>
            <x v="14"/>
            <x v="15"/>
          </reference>
        </references>
      </pivotArea>
    </format>
    <format dxfId="473">
      <pivotArea dataOnly="0" labelOnly="1" fieldPosition="0">
        <references count="3">
          <reference field="2" count="1" selected="0">
            <x v="23"/>
          </reference>
          <reference field="3" count="1" selected="0">
            <x v="3"/>
          </reference>
          <reference field="4" count="3">
            <x v="5"/>
            <x v="7"/>
            <x v="11"/>
          </reference>
        </references>
      </pivotArea>
    </format>
    <format dxfId="472">
      <pivotArea dataOnly="0" labelOnly="1" fieldPosition="0">
        <references count="3">
          <reference field="2" count="1" selected="0">
            <x v="23"/>
          </reference>
          <reference field="3" count="1" selected="0">
            <x v="4"/>
          </reference>
          <reference field="4" count="2">
            <x v="10"/>
            <x v="13"/>
          </reference>
        </references>
      </pivotArea>
    </format>
    <format dxfId="471">
      <pivotArea dataOnly="0" labelOnly="1" fieldPosition="0">
        <references count="3">
          <reference field="2" count="1" selected="0">
            <x v="24"/>
          </reference>
          <reference field="3" count="1" selected="0">
            <x v="0"/>
          </reference>
          <reference field="4" count="1">
            <x v="3"/>
          </reference>
        </references>
      </pivotArea>
    </format>
    <format dxfId="470">
      <pivotArea dataOnly="0" labelOnly="1" fieldPosition="0">
        <references count="3">
          <reference field="2" count="1" selected="0">
            <x v="24"/>
          </reference>
          <reference field="3" count="1" selected="0">
            <x v="4"/>
          </reference>
          <reference field="4" count="1">
            <x v="9"/>
          </reference>
        </references>
      </pivotArea>
    </format>
    <format dxfId="469">
      <pivotArea dataOnly="0" labelOnly="1" fieldPosition="0">
        <references count="3">
          <reference field="2" count="1" selected="0">
            <x v="25"/>
          </reference>
          <reference field="3" count="1" selected="0">
            <x v="3"/>
          </reference>
          <reference field="4" count="1">
            <x v="11"/>
          </reference>
        </references>
      </pivotArea>
    </format>
    <format dxfId="468">
      <pivotArea dataOnly="0" labelOnly="1" fieldPosition="0">
        <references count="3">
          <reference field="2" count="1" selected="0">
            <x v="25"/>
          </reference>
          <reference field="3" count="1" selected="0">
            <x v="4"/>
          </reference>
          <reference field="4" count="1">
            <x v="13"/>
          </reference>
        </references>
      </pivotArea>
    </format>
    <format dxfId="467">
      <pivotArea dataOnly="0" labelOnly="1" fieldPosition="0">
        <references count="3">
          <reference field="2" count="1" selected="0">
            <x v="26"/>
          </reference>
          <reference field="3" count="1" selected="0">
            <x v="1"/>
          </reference>
          <reference field="4" count="1">
            <x v="15"/>
          </reference>
        </references>
      </pivotArea>
    </format>
    <format dxfId="466">
      <pivotArea dataOnly="0" labelOnly="1" fieldPosition="0">
        <references count="3">
          <reference field="2" count="1" selected="0">
            <x v="27"/>
          </reference>
          <reference field="3" count="1" selected="0">
            <x v="0"/>
          </reference>
          <reference field="4" count="1">
            <x v="3"/>
          </reference>
        </references>
      </pivotArea>
    </format>
    <format dxfId="465">
      <pivotArea dataOnly="0" labelOnly="1" fieldPosition="0">
        <references count="3">
          <reference field="2" count="1" selected="0">
            <x v="27"/>
          </reference>
          <reference field="3" count="1" selected="0">
            <x v="1"/>
          </reference>
          <reference field="4" count="2">
            <x v="1"/>
            <x v="14"/>
          </reference>
        </references>
      </pivotArea>
    </format>
    <format dxfId="464">
      <pivotArea dataOnly="0" labelOnly="1" fieldPosition="0">
        <references count="3">
          <reference field="2" count="1" selected="0">
            <x v="27"/>
          </reference>
          <reference field="3" count="1" selected="0">
            <x v="4"/>
          </reference>
          <reference field="4" count="1">
            <x v="9"/>
          </reference>
        </references>
      </pivotArea>
    </format>
    <format dxfId="463">
      <pivotArea dataOnly="0" labelOnly="1" fieldPosition="0">
        <references count="3">
          <reference field="2" count="1" selected="0">
            <x v="28"/>
          </reference>
          <reference field="3" count="1" selected="0">
            <x v="3"/>
          </reference>
          <reference field="4" count="1">
            <x v="11"/>
          </reference>
        </references>
      </pivotArea>
    </format>
    <format dxfId="462">
      <pivotArea dataOnly="0" labelOnly="1" fieldPosition="0">
        <references count="3">
          <reference field="2" count="1" selected="0">
            <x v="28"/>
          </reference>
          <reference field="3" count="1" selected="0">
            <x v="4"/>
          </reference>
          <reference field="4" count="1">
            <x v="13"/>
          </reference>
        </references>
      </pivotArea>
    </format>
    <format dxfId="461">
      <pivotArea dataOnly="0" labelOnly="1" fieldPosition="0">
        <references count="3">
          <reference field="2" count="1" selected="0">
            <x v="29"/>
          </reference>
          <reference field="3" count="1" selected="0">
            <x v="0"/>
          </reference>
          <reference field="4" count="1">
            <x v="16"/>
          </reference>
        </references>
      </pivotArea>
    </format>
    <format dxfId="460">
      <pivotArea dataOnly="0" labelOnly="1" fieldPosition="0">
        <references count="3">
          <reference field="2" count="1" selected="0">
            <x v="30"/>
          </reference>
          <reference field="3" count="1" selected="0">
            <x v="0"/>
          </reference>
          <reference field="4" count="1">
            <x v="3"/>
          </reference>
        </references>
      </pivotArea>
    </format>
    <format dxfId="459">
      <pivotArea dataOnly="0" labelOnly="1" fieldPosition="0">
        <references count="3">
          <reference field="2" count="1" selected="0">
            <x v="31"/>
          </reference>
          <reference field="3" count="1" selected="0">
            <x v="3"/>
          </reference>
          <reference field="4" count="1">
            <x v="5"/>
          </reference>
        </references>
      </pivotArea>
    </format>
    <format dxfId="458">
      <pivotArea dataOnly="0" labelOnly="1" fieldPosition="0">
        <references count="3">
          <reference field="2" count="1" selected="0">
            <x v="32"/>
          </reference>
          <reference field="3" count="1" selected="0">
            <x v="0"/>
          </reference>
          <reference field="4" count="2">
            <x v="4"/>
            <x v="16"/>
          </reference>
        </references>
      </pivotArea>
    </format>
    <format dxfId="457">
      <pivotArea dataOnly="0" labelOnly="1" fieldPosition="0">
        <references count="3">
          <reference field="2" count="1" selected="0">
            <x v="32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456">
      <pivotArea dataOnly="0" labelOnly="1" fieldPosition="0">
        <references count="3">
          <reference field="2" count="1" selected="0">
            <x v="32"/>
          </reference>
          <reference field="3" count="1" selected="0">
            <x v="3"/>
          </reference>
          <reference field="4" count="3">
            <x v="5"/>
            <x v="8"/>
            <x v="11"/>
          </reference>
        </references>
      </pivotArea>
    </format>
    <format dxfId="455">
      <pivotArea dataOnly="0" labelOnly="1" fieldPosition="0">
        <references count="3">
          <reference field="2" count="1" selected="0">
            <x v="32"/>
          </reference>
          <reference field="3" count="1" selected="0">
            <x v="4"/>
          </reference>
          <reference field="4" count="3">
            <x v="2"/>
            <x v="10"/>
            <x v="13"/>
          </reference>
        </references>
      </pivotArea>
    </format>
    <format dxfId="454">
      <pivotArea dataOnly="0" labelOnly="1" fieldPosition="0">
        <references count="3">
          <reference field="2" count="1" selected="0">
            <x v="33"/>
          </reference>
          <reference field="3" count="1" selected="0">
            <x v="0"/>
          </reference>
          <reference field="4" count="1">
            <x v="16"/>
          </reference>
        </references>
      </pivotArea>
    </format>
    <format dxfId="453">
      <pivotArea dataOnly="0" labelOnly="1" fieldPosition="0">
        <references count="3">
          <reference field="2" count="1" selected="0">
            <x v="33"/>
          </reference>
          <reference field="3" count="1" selected="0">
            <x v="1"/>
          </reference>
          <reference field="4" count="1">
            <x v="14"/>
          </reference>
        </references>
      </pivotArea>
    </format>
    <format dxfId="452">
      <pivotArea dataOnly="0" labelOnly="1" fieldPosition="0">
        <references count="3">
          <reference field="2" count="1" selected="0">
            <x v="34"/>
          </reference>
          <reference field="3" count="1" selected="0">
            <x v="1"/>
          </reference>
          <reference field="4" count="1">
            <x v="1"/>
          </reference>
        </references>
      </pivotArea>
    </format>
    <format dxfId="451">
      <pivotArea dataOnly="0" labelOnly="1" fieldPosition="0">
        <references count="3">
          <reference field="2" count="1" selected="0">
            <x v="35"/>
          </reference>
          <reference field="3" count="1" selected="0">
            <x v="1"/>
          </reference>
          <reference field="4" count="1">
            <x v="15"/>
          </reference>
        </references>
      </pivotArea>
    </format>
    <format dxfId="450">
      <pivotArea dataOnly="0" labelOnly="1" fieldPosition="0">
        <references count="3">
          <reference field="2" count="1" selected="0">
            <x v="36"/>
          </reference>
          <reference field="3" count="1" selected="0">
            <x v="0"/>
          </reference>
          <reference field="4" count="1">
            <x v="6"/>
          </reference>
        </references>
      </pivotArea>
    </format>
    <format dxfId="449">
      <pivotArea dataOnly="0" labelOnly="1" fieldPosition="0">
        <references count="3">
          <reference field="2" count="1" selected="0">
            <x v="36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448">
      <pivotArea dataOnly="0" labelOnly="1" fieldPosition="0">
        <references count="3">
          <reference field="2" count="1" selected="0">
            <x v="36"/>
          </reference>
          <reference field="3" count="1" selected="0">
            <x v="4"/>
          </reference>
          <reference field="4" count="1">
            <x v="13"/>
          </reference>
        </references>
      </pivotArea>
    </format>
    <format dxfId="447">
      <pivotArea dataOnly="0" labelOnly="1" fieldPosition="0">
        <references count="3">
          <reference field="2" count="1" selected="0">
            <x v="37"/>
          </reference>
          <reference field="3" count="1" selected="0">
            <x v="0"/>
          </reference>
          <reference field="4" count="1">
            <x v="3"/>
          </reference>
        </references>
      </pivotArea>
    </format>
    <format dxfId="446">
      <pivotArea dataOnly="0" labelOnly="1" fieldPosition="0">
        <references count="3">
          <reference field="2" count="1" selected="0">
            <x v="37"/>
          </reference>
          <reference field="3" count="1" selected="0">
            <x v="3"/>
          </reference>
          <reference field="4" count="1">
            <x v="0"/>
          </reference>
        </references>
      </pivotArea>
    </format>
    <format dxfId="445">
      <pivotArea dataOnly="0" labelOnly="1" fieldPosition="0">
        <references count="3">
          <reference field="2" count="1" selected="0">
            <x v="37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444">
      <pivotArea dataOnly="0" labelOnly="1" fieldPosition="0">
        <references count="3">
          <reference field="2" count="1" selected="0">
            <x v="38"/>
          </reference>
          <reference field="3" count="1" selected="0">
            <x v="0"/>
          </reference>
          <reference field="4" count="1">
            <x v="4"/>
          </reference>
        </references>
      </pivotArea>
    </format>
    <format dxfId="443">
      <pivotArea dataOnly="0" labelOnly="1" fieldPosition="0">
        <references count="3">
          <reference field="2" count="1" selected="0">
            <x v="38"/>
          </reference>
          <reference field="3" count="1" selected="0">
            <x v="1"/>
          </reference>
          <reference field="4" count="1">
            <x v="14"/>
          </reference>
        </references>
      </pivotArea>
    </format>
    <format dxfId="442">
      <pivotArea dataOnly="0" labelOnly="1" fieldPosition="0">
        <references count="3">
          <reference field="2" count="1" selected="0">
            <x v="38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441">
      <pivotArea dataOnly="0" labelOnly="1" fieldPosition="0">
        <references count="3">
          <reference field="2" count="1" selected="0">
            <x v="38"/>
          </reference>
          <reference field="3" count="1" selected="0">
            <x v="3"/>
          </reference>
          <reference field="4" count="4">
            <x v="0"/>
            <x v="5"/>
            <x v="7"/>
            <x v="11"/>
          </reference>
        </references>
      </pivotArea>
    </format>
    <format dxfId="440">
      <pivotArea dataOnly="0" labelOnly="1" fieldPosition="0">
        <references count="3">
          <reference field="2" count="1" selected="0">
            <x v="38"/>
          </reference>
          <reference field="3" count="1" selected="0">
            <x v="4"/>
          </reference>
          <reference field="4" count="1">
            <x v="13"/>
          </reference>
        </references>
      </pivotArea>
    </format>
    <format dxfId="439">
      <pivotArea dataOnly="0" labelOnly="1" fieldPosition="0">
        <references count="3">
          <reference field="2" count="1" selected="0">
            <x v="39"/>
          </reference>
          <reference field="3" count="1" selected="0">
            <x v="0"/>
          </reference>
          <reference field="4" count="3">
            <x v="4"/>
            <x v="6"/>
            <x v="16"/>
          </reference>
        </references>
      </pivotArea>
    </format>
    <format dxfId="438">
      <pivotArea dataOnly="0" labelOnly="1" fieldPosition="0">
        <references count="3">
          <reference field="2" count="1" selected="0">
            <x v="40"/>
          </reference>
          <reference field="3" count="1" selected="0">
            <x v="1"/>
          </reference>
          <reference field="4" count="2">
            <x v="1"/>
            <x v="15"/>
          </reference>
        </references>
      </pivotArea>
    </format>
    <format dxfId="437">
      <pivotArea dataOnly="0" labelOnly="1" fieldPosition="0">
        <references count="3">
          <reference field="2" count="1" selected="0">
            <x v="41"/>
          </reference>
          <reference field="3" count="1" selected="0">
            <x v="1"/>
          </reference>
          <reference field="4" count="2">
            <x v="1"/>
            <x v="15"/>
          </reference>
        </references>
      </pivotArea>
    </format>
    <format dxfId="436">
      <pivotArea dataOnly="0" labelOnly="1" fieldPosition="0">
        <references count="3">
          <reference field="2" count="1" selected="0">
            <x v="41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435">
      <pivotArea dataOnly="0" labelOnly="1" fieldPosition="0">
        <references count="3">
          <reference field="2" count="1" selected="0">
            <x v="41"/>
          </reference>
          <reference field="3" count="1" selected="0">
            <x v="3"/>
          </reference>
          <reference field="4" count="2">
            <x v="7"/>
            <x v="11"/>
          </reference>
        </references>
      </pivotArea>
    </format>
    <format dxfId="434">
      <pivotArea dataOnly="0" labelOnly="1" fieldPosition="0">
        <references count="3">
          <reference field="2" count="1" selected="0">
            <x v="41"/>
          </reference>
          <reference field="3" count="1" selected="0">
            <x v="4"/>
          </reference>
          <reference field="4" count="2">
            <x v="2"/>
            <x v="13"/>
          </reference>
        </references>
      </pivotArea>
    </format>
    <format dxfId="433">
      <pivotArea dataOnly="0" labelOnly="1" fieldPosition="0">
        <references count="3">
          <reference field="2" count="1" selected="0">
            <x v="42"/>
          </reference>
          <reference field="3" count="1" selected="0">
            <x v="0"/>
          </reference>
          <reference field="4" count="1">
            <x v="4"/>
          </reference>
        </references>
      </pivotArea>
    </format>
    <format dxfId="432">
      <pivotArea dataOnly="0" labelOnly="1" fieldPosition="0">
        <references count="3">
          <reference field="2" count="1" selected="0">
            <x v="42"/>
          </reference>
          <reference field="3" count="1" selected="0">
            <x v="1"/>
          </reference>
          <reference field="4" count="2">
            <x v="1"/>
            <x v="14"/>
          </reference>
        </references>
      </pivotArea>
    </format>
    <format dxfId="431">
      <pivotArea dataOnly="0" labelOnly="1" fieldPosition="0">
        <references count="3">
          <reference field="2" count="1" selected="0">
            <x v="42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430">
      <pivotArea dataOnly="0" labelOnly="1" fieldPosition="0">
        <references count="3">
          <reference field="2" count="1" selected="0">
            <x v="42"/>
          </reference>
          <reference field="3" count="1" selected="0">
            <x v="3"/>
          </reference>
          <reference field="4" count="2">
            <x v="7"/>
            <x v="11"/>
          </reference>
        </references>
      </pivotArea>
    </format>
    <format dxfId="429">
      <pivotArea dataOnly="0" labelOnly="1" fieldPosition="0">
        <references count="3">
          <reference field="2" count="1" selected="0">
            <x v="42"/>
          </reference>
          <reference field="3" count="1" selected="0">
            <x v="4"/>
          </reference>
          <reference field="4" count="2">
            <x v="2"/>
            <x v="13"/>
          </reference>
        </references>
      </pivotArea>
    </format>
    <format dxfId="428">
      <pivotArea dataOnly="0" labelOnly="1" fieldPosition="0">
        <references count="3">
          <reference field="2" count="1" selected="0">
            <x v="43"/>
          </reference>
          <reference field="3" count="1" selected="0">
            <x v="4"/>
          </reference>
          <reference field="4" count="1">
            <x v="9"/>
          </reference>
        </references>
      </pivotArea>
    </format>
    <format dxfId="427">
      <pivotArea dataOnly="0" labelOnly="1" fieldPosition="0">
        <references count="3">
          <reference field="2" count="1" selected="0">
            <x v="44"/>
          </reference>
          <reference field="3" count="1" selected="0">
            <x v="0"/>
          </reference>
          <reference field="4" count="2">
            <x v="6"/>
            <x v="16"/>
          </reference>
        </references>
      </pivotArea>
    </format>
    <format dxfId="426">
      <pivotArea dataOnly="0" labelOnly="1" fieldPosition="0">
        <references count="3">
          <reference field="2" count="1" selected="0">
            <x v="44"/>
          </reference>
          <reference field="3" count="1" selected="0">
            <x v="1"/>
          </reference>
          <reference field="4" count="1">
            <x v="14"/>
          </reference>
        </references>
      </pivotArea>
    </format>
    <format dxfId="425">
      <pivotArea dataOnly="0" labelOnly="1" fieldPosition="0">
        <references count="3">
          <reference field="2" count="1" selected="0">
            <x v="44"/>
          </reference>
          <reference field="3" count="1" selected="0">
            <x v="3"/>
          </reference>
          <reference field="4" count="4">
            <x v="0"/>
            <x v="5"/>
            <x v="8"/>
            <x v="11"/>
          </reference>
        </references>
      </pivotArea>
    </format>
    <format dxfId="424">
      <pivotArea dataOnly="0" labelOnly="1" fieldPosition="0">
        <references count="3">
          <reference field="2" count="1" selected="0">
            <x v="44"/>
          </reference>
          <reference field="3" count="1" selected="0">
            <x v="4"/>
          </reference>
          <reference field="4" count="2">
            <x v="2"/>
            <x v="13"/>
          </reference>
        </references>
      </pivotArea>
    </format>
    <format dxfId="423">
      <pivotArea dataOnly="0" labelOnly="1" fieldPosition="0">
        <references count="3">
          <reference field="2" count="1" selected="0">
            <x v="45"/>
          </reference>
          <reference field="3" count="1" selected="0">
            <x v="1"/>
          </reference>
          <reference field="4" count="1">
            <x v="1"/>
          </reference>
        </references>
      </pivotArea>
    </format>
    <format dxfId="422">
      <pivotArea dataOnly="0" labelOnly="1" fieldPosition="0">
        <references count="3">
          <reference field="2" count="1" selected="0">
            <x v="45"/>
          </reference>
          <reference field="3" count="1" selected="0">
            <x v="3"/>
          </reference>
          <reference field="4" count="1">
            <x v="5"/>
          </reference>
        </references>
      </pivotArea>
    </format>
    <format dxfId="421">
      <pivotArea dataOnly="0" labelOnly="1" fieldPosition="0">
        <references count="3">
          <reference field="2" count="1" selected="0">
            <x v="45"/>
          </reference>
          <reference field="3" count="1" selected="0">
            <x v="4"/>
          </reference>
          <reference field="4" count="1">
            <x v="9"/>
          </reference>
        </references>
      </pivotArea>
    </format>
    <format dxfId="420">
      <pivotArea dataOnly="0" labelOnly="1" fieldPosition="0">
        <references count="3">
          <reference field="2" count="1" selected="0">
            <x v="46"/>
          </reference>
          <reference field="3" count="1" selected="0">
            <x v="4"/>
          </reference>
          <reference field="4" count="2">
            <x v="10"/>
            <x v="13"/>
          </reference>
        </references>
      </pivotArea>
    </format>
    <format dxfId="419">
      <pivotArea dataOnly="0" labelOnly="1" fieldPosition="0">
        <references count="3">
          <reference field="2" count="1" selected="0">
            <x v="47"/>
          </reference>
          <reference field="3" count="1" selected="0">
            <x v="1"/>
          </reference>
          <reference field="4" count="1">
            <x v="14"/>
          </reference>
        </references>
      </pivotArea>
    </format>
    <format dxfId="418">
      <pivotArea dataOnly="0" labelOnly="1" fieldPosition="0">
        <references count="3">
          <reference field="2" count="1" selected="0">
            <x v="48"/>
          </reference>
          <reference field="3" count="1" selected="0">
            <x v="3"/>
          </reference>
          <reference field="4" count="1">
            <x v="11"/>
          </reference>
        </references>
      </pivotArea>
    </format>
    <format dxfId="417">
      <pivotArea dataOnly="0" labelOnly="1" fieldPosition="0">
        <references count="3">
          <reference field="2" count="1" selected="0">
            <x v="48"/>
          </reference>
          <reference field="3" count="1" selected="0">
            <x v="4"/>
          </reference>
          <reference field="4" count="1">
            <x v="13"/>
          </reference>
        </references>
      </pivotArea>
    </format>
    <format dxfId="416">
      <pivotArea dataOnly="0" labelOnly="1" fieldPosition="0">
        <references count="3">
          <reference field="2" count="1" selected="0">
            <x v="49"/>
          </reference>
          <reference field="3" count="1" selected="0">
            <x v="0"/>
          </reference>
          <reference field="4" count="1">
            <x v="6"/>
          </reference>
        </references>
      </pivotArea>
    </format>
    <format dxfId="415">
      <pivotArea dataOnly="0" labelOnly="1" fieldPosition="0">
        <references count="3">
          <reference field="2" count="1" selected="0">
            <x v="50"/>
          </reference>
          <reference field="3" count="1" selected="0">
            <x v="0"/>
          </reference>
          <reference field="4" count="2">
            <x v="6"/>
            <x v="16"/>
          </reference>
        </references>
      </pivotArea>
    </format>
    <format dxfId="414">
      <pivotArea dataOnly="0" labelOnly="1" fieldPosition="0">
        <references count="3">
          <reference field="2" count="1" selected="0">
            <x v="50"/>
          </reference>
          <reference field="3" count="1" selected="0">
            <x v="3"/>
          </reference>
          <reference field="4" count="3">
            <x v="0"/>
            <x v="5"/>
            <x v="7"/>
          </reference>
        </references>
      </pivotArea>
    </format>
    <format dxfId="413">
      <pivotArea dataOnly="0" labelOnly="1" fieldPosition="0">
        <references count="3">
          <reference field="2" count="1" selected="0">
            <x v="50"/>
          </reference>
          <reference field="3" count="1" selected="0">
            <x v="4"/>
          </reference>
          <reference field="4" count="2">
            <x v="2"/>
            <x v="10"/>
          </reference>
        </references>
      </pivotArea>
    </format>
    <format dxfId="412">
      <pivotArea dataOnly="0" labelOnly="1" fieldPosition="0">
        <references count="3">
          <reference field="2" count="1" selected="0">
            <x v="51"/>
          </reference>
          <reference field="3" count="1" selected="0">
            <x v="0"/>
          </reference>
          <reference field="4" count="2">
            <x v="4"/>
            <x v="6"/>
          </reference>
        </references>
      </pivotArea>
    </format>
    <format dxfId="411">
      <pivotArea dataOnly="0" labelOnly="1" fieldPosition="0">
        <references count="3">
          <reference field="2" count="1" selected="0">
            <x v="51"/>
          </reference>
          <reference field="3" count="1" selected="0">
            <x v="1"/>
          </reference>
          <reference field="4" count="1">
            <x v="15"/>
          </reference>
        </references>
      </pivotArea>
    </format>
    <format dxfId="410">
      <pivotArea dataOnly="0" labelOnly="1" fieldPosition="0">
        <references count="3">
          <reference field="2" count="1" selected="0">
            <x v="51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409">
      <pivotArea dataOnly="0" labelOnly="1" fieldPosition="0">
        <references count="3">
          <reference field="2" count="1" selected="0">
            <x v="51"/>
          </reference>
          <reference field="3" count="1" selected="0">
            <x v="3"/>
          </reference>
          <reference field="4" count="3">
            <x v="5"/>
            <x v="7"/>
            <x v="11"/>
          </reference>
        </references>
      </pivotArea>
    </format>
    <format dxfId="408">
      <pivotArea dataOnly="0" labelOnly="1" fieldPosition="0">
        <references count="3">
          <reference field="2" count="1" selected="0">
            <x v="5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407">
      <pivotArea dataOnly="0" labelOnly="1" fieldPosition="0">
        <references count="3">
          <reference field="2" count="1" selected="0">
            <x v="52"/>
          </reference>
          <reference field="3" count="1" selected="0">
            <x v="1"/>
          </reference>
          <reference field="4" count="1">
            <x v="1"/>
          </reference>
        </references>
      </pivotArea>
    </format>
    <format dxfId="406">
      <pivotArea dataOnly="0" labelOnly="1" fieldPosition="0">
        <references count="3">
          <reference field="2" count="1" selected="0">
            <x v="53"/>
          </reference>
          <reference field="3" count="1" selected="0">
            <x v="0"/>
          </reference>
          <reference field="4" count="1">
            <x v="6"/>
          </reference>
        </references>
      </pivotArea>
    </format>
    <format dxfId="405">
      <pivotArea dataOnly="0" labelOnly="1" fieldPosition="0">
        <references count="3">
          <reference field="2" count="1" selected="0">
            <x v="54"/>
          </reference>
          <reference field="3" count="1" selected="0">
            <x v="3"/>
          </reference>
          <reference field="4" count="1">
            <x v="11"/>
          </reference>
        </references>
      </pivotArea>
    </format>
    <format dxfId="404">
      <pivotArea dataOnly="0" labelOnly="1" fieldPosition="0">
        <references count="3">
          <reference field="2" count="1" selected="0">
            <x v="55"/>
          </reference>
          <reference field="3" count="1" selected="0">
            <x v="0"/>
          </reference>
          <reference field="4" count="2">
            <x v="4"/>
            <x v="16"/>
          </reference>
        </references>
      </pivotArea>
    </format>
    <format dxfId="403">
      <pivotArea dataOnly="0" labelOnly="1" fieldPosition="0">
        <references count="3">
          <reference field="2" count="1" selected="0">
            <x v="55"/>
          </reference>
          <reference field="3" count="1" selected="0">
            <x v="1"/>
          </reference>
          <reference field="4" count="3">
            <x v="1"/>
            <x v="14"/>
            <x v="15"/>
          </reference>
        </references>
      </pivotArea>
    </format>
    <format dxfId="402">
      <pivotArea dataOnly="0" labelOnly="1" fieldPosition="0">
        <references count="3">
          <reference field="2" count="1" selected="0">
            <x v="55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401">
      <pivotArea dataOnly="0" labelOnly="1" fieldPosition="0">
        <references count="3">
          <reference field="2" count="1" selected="0">
            <x v="55"/>
          </reference>
          <reference field="3" count="1" selected="0">
            <x v="3"/>
          </reference>
          <reference field="4" count="5">
            <x v="0"/>
            <x v="5"/>
            <x v="7"/>
            <x v="8"/>
            <x v="11"/>
          </reference>
        </references>
      </pivotArea>
    </format>
    <format dxfId="400">
      <pivotArea dataOnly="0" labelOnly="1" fieldPosition="0">
        <references count="3">
          <reference field="2" count="1" selected="0">
            <x v="55"/>
          </reference>
          <reference field="3" count="1" selected="0">
            <x v="4"/>
          </reference>
          <reference field="4" count="3">
            <x v="2"/>
            <x v="10"/>
            <x v="13"/>
          </reference>
        </references>
      </pivotArea>
    </format>
    <format dxfId="399">
      <pivotArea dataOnly="0" labelOnly="1" fieldPosition="0">
        <references count="3">
          <reference field="2" count="1" selected="0">
            <x v="56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398">
      <pivotArea dataOnly="0" labelOnly="1" fieldPosition="0">
        <references count="3">
          <reference field="2" count="1" selected="0">
            <x v="57"/>
          </reference>
          <reference field="3" count="1" selected="0">
            <x v="0"/>
          </reference>
          <reference field="4" count="2">
            <x v="4"/>
            <x v="16"/>
          </reference>
        </references>
      </pivotArea>
    </format>
    <format dxfId="397">
      <pivotArea dataOnly="0" labelOnly="1" fieldPosition="0">
        <references count="3">
          <reference field="2" count="1" selected="0">
            <x v="57"/>
          </reference>
          <reference field="3" count="1" selected="0">
            <x v="1"/>
          </reference>
          <reference field="4" count="1">
            <x v="14"/>
          </reference>
        </references>
      </pivotArea>
    </format>
    <format dxfId="396">
      <pivotArea dataOnly="0" labelOnly="1" fieldPosition="0">
        <references count="3">
          <reference field="2" count="1" selected="0">
            <x v="57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395">
      <pivotArea dataOnly="0" labelOnly="1" fieldPosition="0">
        <references count="3">
          <reference field="2" count="1" selected="0">
            <x v="57"/>
          </reference>
          <reference field="3" count="1" selected="0">
            <x v="3"/>
          </reference>
          <reference field="4" count="3">
            <x v="0"/>
            <x v="7"/>
            <x v="8"/>
          </reference>
        </references>
      </pivotArea>
    </format>
    <format dxfId="394">
      <pivotArea dataOnly="0" labelOnly="1" fieldPosition="0">
        <references count="3">
          <reference field="2" count="1" selected="0">
            <x v="57"/>
          </reference>
          <reference field="3" count="1" selected="0">
            <x v="4"/>
          </reference>
          <reference field="4" count="1">
            <x v="10"/>
          </reference>
        </references>
      </pivotArea>
    </format>
    <format dxfId="393">
      <pivotArea dataOnly="0" labelOnly="1" fieldPosition="0">
        <references count="3">
          <reference field="2" count="1" selected="0">
            <x v="58"/>
          </reference>
          <reference field="3" count="1" selected="0">
            <x v="1"/>
          </reference>
          <reference field="4" count="1">
            <x v="14"/>
          </reference>
        </references>
      </pivotArea>
    </format>
    <format dxfId="392">
      <pivotArea dataOnly="0" labelOnly="1" fieldPosition="0">
        <references count="3">
          <reference field="2" count="1" selected="0">
            <x v="59"/>
          </reference>
          <reference field="3" count="1" selected="0">
            <x v="0"/>
          </reference>
          <reference field="4" count="1">
            <x v="3"/>
          </reference>
        </references>
      </pivotArea>
    </format>
    <format dxfId="391">
      <pivotArea dataOnly="0" labelOnly="1" fieldPosition="0">
        <references count="3">
          <reference field="2" count="1" selected="0">
            <x v="59"/>
          </reference>
          <reference field="3" count="1" selected="0">
            <x v="1"/>
          </reference>
          <reference field="4" count="1">
            <x v="15"/>
          </reference>
        </references>
      </pivotArea>
    </format>
    <format dxfId="390">
      <pivotArea dataOnly="0" labelOnly="1" fieldPosition="0">
        <references count="3">
          <reference field="2" count="1" selected="0">
            <x v="60"/>
          </reference>
          <reference field="3" count="1" selected="0">
            <x v="0"/>
          </reference>
          <reference field="4" count="1">
            <x v="4"/>
          </reference>
        </references>
      </pivotArea>
    </format>
    <format dxfId="389">
      <pivotArea dataOnly="0" labelOnly="1" fieldPosition="0">
        <references count="3">
          <reference field="2" count="1" selected="0">
            <x v="61"/>
          </reference>
          <reference field="3" count="1" selected="0">
            <x v="3"/>
          </reference>
          <reference field="4" count="3">
            <x v="5"/>
            <x v="7"/>
            <x v="8"/>
          </reference>
        </references>
      </pivotArea>
    </format>
    <format dxfId="388">
      <pivotArea dataOnly="0" labelOnly="1" fieldPosition="0">
        <references count="3">
          <reference field="2" count="1" selected="0">
            <x v="63"/>
          </reference>
          <reference field="3" count="1" selected="0">
            <x v="1"/>
          </reference>
          <reference field="4" count="1">
            <x v="14"/>
          </reference>
        </references>
      </pivotArea>
    </format>
    <format dxfId="387">
      <pivotArea dataOnly="0" labelOnly="1" fieldPosition="0">
        <references count="3">
          <reference field="2" count="1" selected="0">
            <x v="63"/>
          </reference>
          <reference field="3" count="1" selected="0">
            <x v="3"/>
          </reference>
          <reference field="4" count="2">
            <x v="5"/>
            <x v="7"/>
          </reference>
        </references>
      </pivotArea>
    </format>
    <format dxfId="386">
      <pivotArea dataOnly="0" labelOnly="1" fieldPosition="0">
        <references count="3">
          <reference field="2" count="1" selected="0">
            <x v="63"/>
          </reference>
          <reference field="3" count="1" selected="0">
            <x v="4"/>
          </reference>
          <reference field="4" count="1">
            <x v="13"/>
          </reference>
        </references>
      </pivotArea>
    </format>
    <format dxfId="385">
      <pivotArea dataOnly="0" labelOnly="1" fieldPosition="0">
        <references count="3">
          <reference field="2" count="1" selected="0">
            <x v="64"/>
          </reference>
          <reference field="3" count="1" selected="0">
            <x v="0"/>
          </reference>
          <reference field="4" count="1">
            <x v="6"/>
          </reference>
        </references>
      </pivotArea>
    </format>
    <format dxfId="384">
      <pivotArea dataOnly="0" labelOnly="1" fieldPosition="0">
        <references count="3">
          <reference field="2" count="1" selected="0">
            <x v="64"/>
          </reference>
          <reference field="3" count="1" selected="0">
            <x v="1"/>
          </reference>
          <reference field="4" count="2">
            <x v="1"/>
            <x v="14"/>
          </reference>
        </references>
      </pivotArea>
    </format>
    <format dxfId="383">
      <pivotArea dataOnly="0" labelOnly="1" fieldPosition="0">
        <references count="3">
          <reference field="2" count="1" selected="0">
            <x v="64"/>
          </reference>
          <reference field="3" count="1" selected="0">
            <x v="3"/>
          </reference>
          <reference field="4" count="1">
            <x v="8"/>
          </reference>
        </references>
      </pivotArea>
    </format>
    <format dxfId="382">
      <pivotArea dataOnly="0" labelOnly="1" fieldPosition="0">
        <references count="3">
          <reference field="2" count="1" selected="0">
            <x v="64"/>
          </reference>
          <reference field="3" count="1" selected="0">
            <x v="4"/>
          </reference>
          <reference field="4" count="1">
            <x v="9"/>
          </reference>
        </references>
      </pivotArea>
    </format>
    <format dxfId="381">
      <pivotArea dataOnly="0" labelOnly="1" fieldPosition="0">
        <references count="3">
          <reference field="2" count="1" selected="0">
            <x v="65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380">
      <pivotArea dataOnly="0" labelOnly="1" fieldPosition="0">
        <references count="3">
          <reference field="2" count="1" selected="0">
            <x v="65"/>
          </reference>
          <reference field="3" count="1" selected="0">
            <x v="4"/>
          </reference>
          <reference field="4" count="1">
            <x v="13"/>
          </reference>
        </references>
      </pivotArea>
    </format>
    <format dxfId="379">
      <pivotArea dataOnly="0" labelOnly="1" fieldPosition="0">
        <references count="3">
          <reference field="2" count="1" selected="0">
            <x v="66"/>
          </reference>
          <reference field="3" count="1" selected="0">
            <x v="0"/>
          </reference>
          <reference field="4" count="2">
            <x v="4"/>
            <x v="6"/>
          </reference>
        </references>
      </pivotArea>
    </format>
    <format dxfId="378">
      <pivotArea dataOnly="0" labelOnly="1" fieldPosition="0">
        <references count="3">
          <reference field="2" count="1" selected="0">
            <x v="66"/>
          </reference>
          <reference field="3" count="1" selected="0">
            <x v="1"/>
          </reference>
          <reference field="4" count="2">
            <x v="1"/>
            <x v="14"/>
          </reference>
        </references>
      </pivotArea>
    </format>
    <format dxfId="377">
      <pivotArea dataOnly="0" labelOnly="1" fieldPosition="0">
        <references count="3">
          <reference field="2" count="1" selected="0">
            <x v="66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376">
      <pivotArea dataOnly="0" labelOnly="1" fieldPosition="0">
        <references count="3">
          <reference field="2" count="1" selected="0">
            <x v="66"/>
          </reference>
          <reference field="3" count="1" selected="0">
            <x v="3"/>
          </reference>
          <reference field="4" count="1">
            <x v="11"/>
          </reference>
        </references>
      </pivotArea>
    </format>
    <format dxfId="375">
      <pivotArea dataOnly="0" labelOnly="1" fieldPosition="0">
        <references count="3">
          <reference field="2" count="1" selected="0">
            <x v="66"/>
          </reference>
          <reference field="3" count="1" selected="0">
            <x v="4"/>
          </reference>
          <reference field="4" count="1">
            <x v="10"/>
          </reference>
        </references>
      </pivotArea>
    </format>
    <format dxfId="374">
      <pivotArea dataOnly="0" labelOnly="1" fieldPosition="0">
        <references count="3">
          <reference field="2" count="1" selected="0">
            <x v="67"/>
          </reference>
          <reference field="3" count="1" selected="0">
            <x v="1"/>
          </reference>
          <reference field="4" count="2">
            <x v="1"/>
            <x v="14"/>
          </reference>
        </references>
      </pivotArea>
    </format>
    <format dxfId="373">
      <pivotArea dataOnly="0" labelOnly="1" fieldPosition="0">
        <references count="3">
          <reference field="2" count="1" selected="0">
            <x v="67"/>
          </reference>
          <reference field="3" count="1" selected="0">
            <x v="2"/>
          </reference>
          <reference field="4" count="1">
            <x v="12"/>
          </reference>
        </references>
      </pivotArea>
    </format>
    <format dxfId="372">
      <pivotArea dataOnly="0" labelOnly="1" fieldPosition="0">
        <references count="3">
          <reference field="2" count="1" selected="0">
            <x v="67"/>
          </reference>
          <reference field="3" count="1" selected="0">
            <x v="3"/>
          </reference>
          <reference field="4" count="2">
            <x v="5"/>
            <x v="7"/>
          </reference>
        </references>
      </pivotArea>
    </format>
    <format dxfId="371">
      <pivotArea dataOnly="0" labelOnly="1" fieldPosition="0">
        <references count="3">
          <reference field="2" count="1" selected="0">
            <x v="68"/>
          </reference>
          <reference field="3" count="1" selected="0">
            <x v="1"/>
          </reference>
          <reference field="4" count="1">
            <x v="1"/>
          </reference>
        </references>
      </pivotArea>
    </format>
    <format dxfId="370">
      <pivotArea field="2" type="button" dataOnly="0" labelOnly="1" outline="0" axis="axisRow" fieldPosition="2"/>
    </format>
    <format dxfId="369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36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67">
      <pivotArea dataOnly="0" labelOnly="1" fieldPosition="0">
        <references count="1"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FD60F3-C4B3-4E76-BF80-959D582435F5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127" firstHeaderRow="0" firstDataRow="1" firstDataCol="1"/>
  <pivotFields count="7">
    <pivotField showAll="0">
      <items count="4">
        <item x="2"/>
        <item x="1"/>
        <item x="0"/>
        <item t="default"/>
      </items>
    </pivotField>
    <pivotField axis="axisRow" showAll="0">
      <items count="20">
        <item x="18"/>
        <item x="11"/>
        <item x="8"/>
        <item x="12"/>
        <item x="13"/>
        <item x="2"/>
        <item x="15"/>
        <item x="14"/>
        <item x="6"/>
        <item x="0"/>
        <item x="4"/>
        <item x="1"/>
        <item x="9"/>
        <item x="17"/>
        <item x="16"/>
        <item x="10"/>
        <item x="7"/>
        <item x="5"/>
        <item x="3"/>
        <item t="default"/>
      </items>
    </pivotField>
    <pivotField axis="axisRow" showAll="0">
      <items count="8">
        <item x="1"/>
        <item x="3"/>
        <item x="4"/>
        <item x="6"/>
        <item x="0"/>
        <item x="5"/>
        <item x="2"/>
        <item t="default"/>
      </items>
    </pivotField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dataField="1" showAll="0"/>
    <pivotField dataField="1" numFmtId="43" showAll="0"/>
  </pivotFields>
  <rowFields count="3">
    <field x="2"/>
    <field x="1"/>
    <field x="3"/>
  </rowFields>
  <rowItems count="124">
    <i>
      <x/>
    </i>
    <i r="1">
      <x v="5"/>
    </i>
    <i r="2">
      <x v="2"/>
    </i>
    <i r="2">
      <x v="4"/>
    </i>
    <i r="2">
      <x v="6"/>
    </i>
    <i r="1">
      <x v="8"/>
    </i>
    <i r="2">
      <x v="2"/>
    </i>
    <i r="1">
      <x v="9"/>
    </i>
    <i r="2">
      <x v="2"/>
    </i>
    <i r="2">
      <x v="4"/>
    </i>
    <i r="2">
      <x v="6"/>
    </i>
    <i r="1">
      <x v="10"/>
    </i>
    <i r="2">
      <x v="2"/>
    </i>
    <i r="2">
      <x v="6"/>
    </i>
    <i r="1">
      <x v="11"/>
    </i>
    <i r="2">
      <x v="2"/>
    </i>
    <i r="2">
      <x v="4"/>
    </i>
    <i r="2">
      <x v="6"/>
    </i>
    <i r="1">
      <x v="16"/>
    </i>
    <i r="2">
      <x v="2"/>
    </i>
    <i r="2">
      <x v="4"/>
    </i>
    <i r="2">
      <x v="6"/>
    </i>
    <i r="1">
      <x v="17"/>
    </i>
    <i r="2">
      <x v="2"/>
    </i>
    <i r="1">
      <x v="18"/>
    </i>
    <i r="2">
      <x v="2"/>
    </i>
    <i r="2">
      <x v="4"/>
    </i>
    <i>
      <x v="1"/>
    </i>
    <i r="1">
      <x v="5"/>
    </i>
    <i r="2">
      <x v="5"/>
    </i>
    <i r="1">
      <x v="9"/>
    </i>
    <i r="2">
      <x v="5"/>
    </i>
    <i r="1">
      <x v="11"/>
    </i>
    <i r="2">
      <x v="5"/>
    </i>
    <i r="1">
      <x v="16"/>
    </i>
    <i r="2">
      <x v="5"/>
    </i>
    <i r="1">
      <x v="18"/>
    </i>
    <i r="2">
      <x v="5"/>
    </i>
    <i>
      <x v="2"/>
    </i>
    <i r="1">
      <x v="1"/>
    </i>
    <i r="2">
      <x v="7"/>
    </i>
    <i r="1">
      <x v="3"/>
    </i>
    <i r="2">
      <x v="7"/>
    </i>
    <i r="1">
      <x v="4"/>
    </i>
    <i r="2">
      <x v="7"/>
    </i>
    <i r="1">
      <x v="6"/>
    </i>
    <i r="2">
      <x v="7"/>
    </i>
    <i r="1">
      <x v="7"/>
    </i>
    <i r="2">
      <x v="7"/>
    </i>
    <i r="1">
      <x v="14"/>
    </i>
    <i r="2">
      <x v="7"/>
    </i>
    <i>
      <x v="3"/>
    </i>
    <i r="1">
      <x/>
    </i>
    <i r="2">
      <x v="10"/>
    </i>
    <i r="1">
      <x v="5"/>
    </i>
    <i r="2">
      <x v="10"/>
    </i>
    <i r="1">
      <x v="11"/>
    </i>
    <i r="2">
      <x v="10"/>
    </i>
    <i r="1">
      <x v="12"/>
    </i>
    <i r="2">
      <x v="10"/>
    </i>
    <i r="1">
      <x v="15"/>
    </i>
    <i r="2">
      <x v="10"/>
    </i>
    <i>
      <x v="4"/>
    </i>
    <i r="1">
      <x v="5"/>
    </i>
    <i r="2">
      <x/>
    </i>
    <i r="2">
      <x v="1"/>
    </i>
    <i r="1">
      <x v="9"/>
    </i>
    <i r="2">
      <x/>
    </i>
    <i r="2">
      <x v="1"/>
    </i>
    <i r="1">
      <x v="10"/>
    </i>
    <i r="2">
      <x v="2"/>
    </i>
    <i r="1">
      <x v="11"/>
    </i>
    <i r="2">
      <x/>
    </i>
    <i r="2">
      <x v="1"/>
    </i>
    <i r="1">
      <x v="17"/>
    </i>
    <i r="2">
      <x v="2"/>
    </i>
    <i r="1">
      <x v="18"/>
    </i>
    <i r="2">
      <x/>
    </i>
    <i r="2">
      <x v="1"/>
    </i>
    <i>
      <x v="5"/>
    </i>
    <i r="1">
      <x v="5"/>
    </i>
    <i r="2">
      <x v="9"/>
    </i>
    <i r="1">
      <x v="8"/>
    </i>
    <i r="2">
      <x v="9"/>
    </i>
    <i r="1">
      <x v="9"/>
    </i>
    <i r="2">
      <x v="9"/>
    </i>
    <i r="1">
      <x v="11"/>
    </i>
    <i r="2">
      <x v="9"/>
    </i>
    <i r="1">
      <x v="13"/>
    </i>
    <i r="2">
      <x v="9"/>
    </i>
    <i r="1">
      <x v="16"/>
    </i>
    <i r="2">
      <x v="9"/>
    </i>
    <i r="1">
      <x v="18"/>
    </i>
    <i r="2">
      <x v="9"/>
    </i>
    <i>
      <x v="6"/>
    </i>
    <i r="1">
      <x v="2"/>
    </i>
    <i r="2">
      <x v="3"/>
    </i>
    <i r="2">
      <x v="8"/>
    </i>
    <i r="1">
      <x v="5"/>
    </i>
    <i r="2">
      <x v="3"/>
    </i>
    <i r="2">
      <x v="8"/>
    </i>
    <i r="1">
      <x v="8"/>
    </i>
    <i r="2">
      <x v="8"/>
    </i>
    <i r="1">
      <x v="9"/>
    </i>
    <i r="2">
      <x v="3"/>
    </i>
    <i r="2">
      <x v="8"/>
    </i>
    <i r="1">
      <x v="10"/>
    </i>
    <i r="2">
      <x v="8"/>
    </i>
    <i r="1">
      <x v="11"/>
    </i>
    <i r="2">
      <x v="3"/>
    </i>
    <i r="2">
      <x v="8"/>
    </i>
    <i r="1">
      <x v="12"/>
    </i>
    <i r="2">
      <x v="3"/>
    </i>
    <i r="1">
      <x v="15"/>
    </i>
    <i r="2">
      <x v="3"/>
    </i>
    <i r="2">
      <x v="8"/>
    </i>
    <i r="1">
      <x v="16"/>
    </i>
    <i r="2">
      <x v="3"/>
    </i>
    <i r="2">
      <x v="8"/>
    </i>
    <i r="1">
      <x v="17"/>
    </i>
    <i r="2">
      <x v="8"/>
    </i>
    <i r="1">
      <x v="18"/>
    </i>
    <i r="2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Record Count" fld="5" baseField="0" baseItem="0"/>
    <dataField name="Sum of Value" fld="6" baseField="0" baseItem="0" numFmtId="193"/>
  </dataFields>
  <formats count="367">
    <format dxfId="366">
      <pivotArea field="0" type="button" dataOnly="0" labelOnly="1" outline="0"/>
    </format>
    <format dxfId="365">
      <pivotArea dataOnly="0" labelOnly="1" grandRow="1" outline="0" fieldPosition="0"/>
    </format>
    <format dxfId="364">
      <pivotArea type="all" dataOnly="0" outline="0" fieldPosition="0"/>
    </format>
    <format dxfId="363">
      <pivotArea outline="0" collapsedLevelsAreSubtotals="1" fieldPosition="0"/>
    </format>
    <format dxfId="362">
      <pivotArea field="2" type="button" dataOnly="0" labelOnly="1" outline="0" axis="axisRow" fieldPosition="0"/>
    </format>
    <format dxfId="361">
      <pivotArea dataOnly="0" labelOnly="1" fieldPosition="0">
        <references count="1">
          <reference field="2" count="0"/>
        </references>
      </pivotArea>
    </format>
    <format dxfId="360">
      <pivotArea dataOnly="0" labelOnly="1" grandRow="1" outline="0" fieldPosition="0"/>
    </format>
    <format dxfId="359">
      <pivotArea dataOnly="0" labelOnly="1" fieldPosition="0">
        <references count="2">
          <reference field="1" count="8">
            <x v="5"/>
            <x v="8"/>
            <x v="9"/>
            <x v="10"/>
            <x v="11"/>
            <x v="16"/>
            <x v="17"/>
            <x v="18"/>
          </reference>
          <reference field="2" count="1" selected="0">
            <x v="0"/>
          </reference>
        </references>
      </pivotArea>
    </format>
    <format dxfId="358">
      <pivotArea dataOnly="0" labelOnly="1" fieldPosition="0">
        <references count="2">
          <reference field="1" count="5">
            <x v="5"/>
            <x v="9"/>
            <x v="11"/>
            <x v="16"/>
            <x v="18"/>
          </reference>
          <reference field="2" count="1" selected="0">
            <x v="1"/>
          </reference>
        </references>
      </pivotArea>
    </format>
    <format dxfId="357">
      <pivotArea dataOnly="0" labelOnly="1" fieldPosition="0">
        <references count="2">
          <reference field="1" count="6">
            <x v="1"/>
            <x v="3"/>
            <x v="4"/>
            <x v="6"/>
            <x v="7"/>
            <x v="14"/>
          </reference>
          <reference field="2" count="1" selected="0">
            <x v="2"/>
          </reference>
        </references>
      </pivotArea>
    </format>
    <format dxfId="356">
      <pivotArea dataOnly="0" labelOnly="1" fieldPosition="0">
        <references count="2">
          <reference field="1" count="5">
            <x v="0"/>
            <x v="5"/>
            <x v="11"/>
            <x v="12"/>
            <x v="15"/>
          </reference>
          <reference field="2" count="1" selected="0">
            <x v="3"/>
          </reference>
        </references>
      </pivotArea>
    </format>
    <format dxfId="355">
      <pivotArea dataOnly="0" labelOnly="1" fieldPosition="0">
        <references count="2">
          <reference field="1" count="6">
            <x v="5"/>
            <x v="9"/>
            <x v="10"/>
            <x v="11"/>
            <x v="17"/>
            <x v="18"/>
          </reference>
          <reference field="2" count="1" selected="0">
            <x v="4"/>
          </reference>
        </references>
      </pivotArea>
    </format>
    <format dxfId="354">
      <pivotArea dataOnly="0" labelOnly="1" fieldPosition="0">
        <references count="2">
          <reference field="1" count="7">
            <x v="5"/>
            <x v="8"/>
            <x v="9"/>
            <x v="11"/>
            <x v="13"/>
            <x v="16"/>
            <x v="18"/>
          </reference>
          <reference field="2" count="1" selected="0">
            <x v="5"/>
          </reference>
        </references>
      </pivotArea>
    </format>
    <format dxfId="353">
      <pivotArea dataOnly="0" labelOnly="1" fieldPosition="0">
        <references count="2">
          <reference field="1" count="11">
            <x v="2"/>
            <x v="5"/>
            <x v="8"/>
            <x v="9"/>
            <x v="10"/>
            <x v="11"/>
            <x v="12"/>
            <x v="15"/>
            <x v="16"/>
            <x v="17"/>
            <x v="18"/>
          </reference>
          <reference field="2" count="1" selected="0">
            <x v="6"/>
          </reference>
        </references>
      </pivotArea>
    </format>
    <format dxfId="352">
      <pivotArea dataOnly="0" labelOnly="1" fieldPosition="0">
        <references count="3">
          <reference field="1" count="1" selected="0">
            <x v="5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351">
      <pivotArea dataOnly="0" labelOnly="1" fieldPosition="0">
        <references count="3">
          <reference field="1" count="1" selected="0">
            <x v="8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350">
      <pivotArea dataOnly="0" labelOnly="1" fieldPosition="0">
        <references count="3">
          <reference field="1" count="1" selected="0">
            <x v="9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349">
      <pivotArea dataOnly="0" labelOnly="1" fieldPosition="0">
        <references count="3">
          <reference field="1" count="1" selected="0">
            <x v="10"/>
          </reference>
          <reference field="2" count="1" selected="0">
            <x v="0"/>
          </reference>
          <reference field="3" count="2">
            <x v="2"/>
            <x v="6"/>
          </reference>
        </references>
      </pivotArea>
    </format>
    <format dxfId="348">
      <pivotArea dataOnly="0" labelOnly="1" fieldPosition="0">
        <references count="3">
          <reference field="1" count="1" selected="0">
            <x v="11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347">
      <pivotArea dataOnly="0" labelOnly="1" fieldPosition="0">
        <references count="3">
          <reference field="1" count="1" selected="0">
            <x v="16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346">
      <pivotArea dataOnly="0" labelOnly="1" fieldPosition="0">
        <references count="3">
          <reference field="1" count="1" selected="0">
            <x v="17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345">
      <pivotArea dataOnly="0" labelOnly="1" fieldPosition="0">
        <references count="3">
          <reference field="1" count="1" selected="0">
            <x v="18"/>
          </reference>
          <reference field="2" count="1" selected="0">
            <x v="0"/>
          </reference>
          <reference field="3" count="2">
            <x v="2"/>
            <x v="4"/>
          </reference>
        </references>
      </pivotArea>
    </format>
    <format dxfId="344">
      <pivotArea dataOnly="0" labelOnly="1" fieldPosition="0">
        <references count="3">
          <reference field="1" count="1" selected="0">
            <x v="5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343">
      <pivotArea dataOnly="0" labelOnly="1" fieldPosition="0">
        <references count="3">
          <reference field="1" count="1" selected="0">
            <x v="9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342">
      <pivotArea dataOnly="0" labelOnly="1" fieldPosition="0">
        <references count="3">
          <reference field="1" count="1" selected="0">
            <x v="11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341">
      <pivotArea dataOnly="0" labelOnly="1" fieldPosition="0">
        <references count="3">
          <reference field="1" count="1" selected="0">
            <x v="16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340">
      <pivotArea dataOnly="0" labelOnly="1" fieldPosition="0">
        <references count="3">
          <reference field="1" count="1" selected="0">
            <x v="18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339">
      <pivotArea dataOnly="0" labelOnly="1" fieldPosition="0">
        <references count="3">
          <reference field="1" count="1" selected="0">
            <x v="1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38">
      <pivotArea dataOnly="0" labelOnly="1" fieldPosition="0">
        <references count="3">
          <reference field="1" count="1" selected="0">
            <x v="3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37">
      <pivotArea dataOnly="0" labelOnly="1" fieldPosition="0">
        <references count="3">
          <reference field="1" count="1" selected="0">
            <x v="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36">
      <pivotArea dataOnly="0" labelOnly="1" fieldPosition="0">
        <references count="3">
          <reference field="1" count="1" selected="0">
            <x v="6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35">
      <pivotArea dataOnly="0" labelOnly="1" fieldPosition="0">
        <references count="3">
          <reference field="1" count="1" selected="0">
            <x v="7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34">
      <pivotArea dataOnly="0" labelOnly="1" fieldPosition="0">
        <references count="3">
          <reference field="1" count="1" selected="0">
            <x v="1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33">
      <pivotArea dataOnly="0" labelOnly="1" fieldPosition="0">
        <references count="3">
          <reference field="1" count="1" selected="0">
            <x v="0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332">
      <pivotArea dataOnly="0" labelOnly="1" fieldPosition="0">
        <references count="3">
          <reference field="1" count="1" selected="0">
            <x v="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331">
      <pivotArea dataOnly="0" labelOnly="1" fieldPosition="0">
        <references count="3">
          <reference field="1" count="1" selected="0">
            <x v="11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330">
      <pivotArea dataOnly="0" labelOnly="1" fieldPosition="0">
        <references count="3">
          <reference field="1" count="1" selected="0">
            <x v="12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329">
      <pivotArea dataOnly="0" labelOnly="1" fieldPosition="0">
        <references count="3">
          <reference field="1" count="1" selected="0">
            <x v="1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328">
      <pivotArea dataOnly="0" labelOnly="1" fieldPosition="0">
        <references count="3">
          <reference field="1" count="1" selected="0">
            <x v="5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327">
      <pivotArea dataOnly="0" labelOnly="1" fieldPosition="0">
        <references count="3">
          <reference field="1" count="1" selected="0">
            <x v="9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326">
      <pivotArea dataOnly="0" labelOnly="1" fieldPosition="0">
        <references count="3">
          <reference field="1" count="1" selected="0">
            <x v="10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325">
      <pivotArea dataOnly="0" labelOnly="1" fieldPosition="0">
        <references count="3">
          <reference field="1" count="1" selected="0">
            <x v="11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324">
      <pivotArea dataOnly="0" labelOnly="1" fieldPosition="0">
        <references count="3">
          <reference field="1" count="1" selected="0">
            <x v="17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323">
      <pivotArea dataOnly="0" labelOnly="1" fieldPosition="0">
        <references count="3">
          <reference field="1" count="1" selected="0">
            <x v="18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322">
      <pivotArea dataOnly="0" labelOnly="1" fieldPosition="0">
        <references count="3">
          <reference field="1" count="1" selected="0">
            <x v="5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321">
      <pivotArea dataOnly="0" labelOnly="1" fieldPosition="0">
        <references count="3">
          <reference field="1" count="1" selected="0">
            <x v="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320">
      <pivotArea dataOnly="0" labelOnly="1" fieldPosition="0">
        <references count="3">
          <reference field="1" count="1" selected="0">
            <x v="9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319">
      <pivotArea dataOnly="0" labelOnly="1" fieldPosition="0">
        <references count="3">
          <reference field="1" count="1" selected="0">
            <x v="11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318">
      <pivotArea dataOnly="0" labelOnly="1" fieldPosition="0">
        <references count="3">
          <reference field="1" count="1" selected="0">
            <x v="13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317">
      <pivotArea dataOnly="0" labelOnly="1" fieldPosition="0">
        <references count="3">
          <reference field="1" count="1" selected="0">
            <x v="16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316">
      <pivotArea dataOnly="0" labelOnly="1" fieldPosition="0">
        <references count="3">
          <reference field="1" count="1" selected="0">
            <x v="1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315">
      <pivotArea dataOnly="0" labelOnly="1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314">
      <pivotArea dataOnly="0" labelOnly="1" fieldPosition="0">
        <references count="3">
          <reference field="1" count="1" selected="0">
            <x v="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313">
      <pivotArea dataOnly="0" labelOnly="1" fieldPosition="0">
        <references count="3">
          <reference field="1" count="1" selected="0">
            <x v="8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312">
      <pivotArea dataOnly="0" labelOnly="1" fieldPosition="0">
        <references count="3">
          <reference field="1" count="1" selected="0">
            <x v="9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311">
      <pivotArea dataOnly="0" labelOnly="1" fieldPosition="0">
        <references count="3">
          <reference field="1" count="1" selected="0">
            <x v="10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310">
      <pivotArea dataOnly="0" labelOnly="1" fieldPosition="0">
        <references count="3">
          <reference field="1" count="1" selected="0">
            <x v="11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309">
      <pivotArea dataOnly="0" labelOnly="1" fieldPosition="0">
        <references count="3">
          <reference field="1" count="1" selected="0">
            <x v="12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308">
      <pivotArea dataOnly="0" labelOnly="1" fieldPosition="0">
        <references count="3">
          <reference field="1" count="1" selected="0">
            <x v="1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307">
      <pivotArea dataOnly="0" labelOnly="1" fieldPosition="0">
        <references count="3">
          <reference field="1" count="1" selected="0">
            <x v="16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306">
      <pivotArea dataOnly="0" labelOnly="1" fieldPosition="0">
        <references count="3">
          <reference field="1" count="1" selected="0">
            <x v="17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305">
      <pivotArea dataOnly="0" labelOnly="1" fieldPosition="0">
        <references count="3">
          <reference field="1" count="1" selected="0">
            <x v="18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30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03">
      <pivotArea type="all" dataOnly="0" outline="0" fieldPosition="0"/>
    </format>
    <format dxfId="302">
      <pivotArea outline="0" collapsedLevelsAreSubtotals="1" fieldPosition="0"/>
    </format>
    <format dxfId="301">
      <pivotArea field="2" type="button" dataOnly="0" labelOnly="1" outline="0" axis="axisRow" fieldPosition="0"/>
    </format>
    <format dxfId="300">
      <pivotArea dataOnly="0" labelOnly="1" fieldPosition="0">
        <references count="1">
          <reference field="2" count="0"/>
        </references>
      </pivotArea>
    </format>
    <format dxfId="299">
      <pivotArea dataOnly="0" labelOnly="1" grandRow="1" outline="0" fieldPosition="0"/>
    </format>
    <format dxfId="298">
      <pivotArea dataOnly="0" labelOnly="1" fieldPosition="0">
        <references count="2">
          <reference field="1" count="8">
            <x v="5"/>
            <x v="8"/>
            <x v="9"/>
            <x v="10"/>
            <x v="11"/>
            <x v="16"/>
            <x v="17"/>
            <x v="18"/>
          </reference>
          <reference field="2" count="1" selected="0">
            <x v="0"/>
          </reference>
        </references>
      </pivotArea>
    </format>
    <format dxfId="297">
      <pivotArea dataOnly="0" labelOnly="1" fieldPosition="0">
        <references count="2">
          <reference field="1" count="5">
            <x v="5"/>
            <x v="9"/>
            <x v="11"/>
            <x v="16"/>
            <x v="18"/>
          </reference>
          <reference field="2" count="1" selected="0">
            <x v="1"/>
          </reference>
        </references>
      </pivotArea>
    </format>
    <format dxfId="296">
      <pivotArea dataOnly="0" labelOnly="1" fieldPosition="0">
        <references count="2">
          <reference field="1" count="6">
            <x v="1"/>
            <x v="3"/>
            <x v="4"/>
            <x v="6"/>
            <x v="7"/>
            <x v="14"/>
          </reference>
          <reference field="2" count="1" selected="0">
            <x v="2"/>
          </reference>
        </references>
      </pivotArea>
    </format>
    <format dxfId="295">
      <pivotArea dataOnly="0" labelOnly="1" fieldPosition="0">
        <references count="2">
          <reference field="1" count="5">
            <x v="0"/>
            <x v="5"/>
            <x v="11"/>
            <x v="12"/>
            <x v="15"/>
          </reference>
          <reference field="2" count="1" selected="0">
            <x v="3"/>
          </reference>
        </references>
      </pivotArea>
    </format>
    <format dxfId="294">
      <pivotArea dataOnly="0" labelOnly="1" fieldPosition="0">
        <references count="2">
          <reference field="1" count="6">
            <x v="5"/>
            <x v="9"/>
            <x v="10"/>
            <x v="11"/>
            <x v="17"/>
            <x v="18"/>
          </reference>
          <reference field="2" count="1" selected="0">
            <x v="4"/>
          </reference>
        </references>
      </pivotArea>
    </format>
    <format dxfId="293">
      <pivotArea dataOnly="0" labelOnly="1" fieldPosition="0">
        <references count="2">
          <reference field="1" count="7">
            <x v="5"/>
            <x v="8"/>
            <x v="9"/>
            <x v="11"/>
            <x v="13"/>
            <x v="16"/>
            <x v="18"/>
          </reference>
          <reference field="2" count="1" selected="0">
            <x v="5"/>
          </reference>
        </references>
      </pivotArea>
    </format>
    <format dxfId="292">
      <pivotArea dataOnly="0" labelOnly="1" fieldPosition="0">
        <references count="2">
          <reference field="1" count="11">
            <x v="2"/>
            <x v="5"/>
            <x v="8"/>
            <x v="9"/>
            <x v="10"/>
            <x v="11"/>
            <x v="12"/>
            <x v="15"/>
            <x v="16"/>
            <x v="17"/>
            <x v="18"/>
          </reference>
          <reference field="2" count="1" selected="0">
            <x v="6"/>
          </reference>
        </references>
      </pivotArea>
    </format>
    <format dxfId="291">
      <pivotArea dataOnly="0" labelOnly="1" fieldPosition="0">
        <references count="3">
          <reference field="1" count="1" selected="0">
            <x v="5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290">
      <pivotArea dataOnly="0" labelOnly="1" fieldPosition="0">
        <references count="3">
          <reference field="1" count="1" selected="0">
            <x v="8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289">
      <pivotArea dataOnly="0" labelOnly="1" fieldPosition="0">
        <references count="3">
          <reference field="1" count="1" selected="0">
            <x v="9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288">
      <pivotArea dataOnly="0" labelOnly="1" fieldPosition="0">
        <references count="3">
          <reference field="1" count="1" selected="0">
            <x v="10"/>
          </reference>
          <reference field="2" count="1" selected="0">
            <x v="0"/>
          </reference>
          <reference field="3" count="2">
            <x v="2"/>
            <x v="6"/>
          </reference>
        </references>
      </pivotArea>
    </format>
    <format dxfId="287">
      <pivotArea dataOnly="0" labelOnly="1" fieldPosition="0">
        <references count="3">
          <reference field="1" count="1" selected="0">
            <x v="11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286">
      <pivotArea dataOnly="0" labelOnly="1" fieldPosition="0">
        <references count="3">
          <reference field="1" count="1" selected="0">
            <x v="16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285">
      <pivotArea dataOnly="0" labelOnly="1" fieldPosition="0">
        <references count="3">
          <reference field="1" count="1" selected="0">
            <x v="17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284">
      <pivotArea dataOnly="0" labelOnly="1" fieldPosition="0">
        <references count="3">
          <reference field="1" count="1" selected="0">
            <x v="18"/>
          </reference>
          <reference field="2" count="1" selected="0">
            <x v="0"/>
          </reference>
          <reference field="3" count="2">
            <x v="2"/>
            <x v="4"/>
          </reference>
        </references>
      </pivotArea>
    </format>
    <format dxfId="283">
      <pivotArea dataOnly="0" labelOnly="1" fieldPosition="0">
        <references count="3">
          <reference field="1" count="1" selected="0">
            <x v="5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82">
      <pivotArea dataOnly="0" labelOnly="1" fieldPosition="0">
        <references count="3">
          <reference field="1" count="1" selected="0">
            <x v="9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81">
      <pivotArea dataOnly="0" labelOnly="1" fieldPosition="0">
        <references count="3">
          <reference field="1" count="1" selected="0">
            <x v="11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80">
      <pivotArea dataOnly="0" labelOnly="1" fieldPosition="0">
        <references count="3">
          <reference field="1" count="1" selected="0">
            <x v="16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79">
      <pivotArea dataOnly="0" labelOnly="1" fieldPosition="0">
        <references count="3">
          <reference field="1" count="1" selected="0">
            <x v="18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78">
      <pivotArea dataOnly="0" labelOnly="1" fieldPosition="0">
        <references count="3">
          <reference field="1" count="1" selected="0">
            <x v="1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77">
      <pivotArea dataOnly="0" labelOnly="1" fieldPosition="0">
        <references count="3">
          <reference field="1" count="1" selected="0">
            <x v="3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76">
      <pivotArea dataOnly="0" labelOnly="1" fieldPosition="0">
        <references count="3">
          <reference field="1" count="1" selected="0">
            <x v="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75">
      <pivotArea dataOnly="0" labelOnly="1" fieldPosition="0">
        <references count="3">
          <reference field="1" count="1" selected="0">
            <x v="6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74">
      <pivotArea dataOnly="0" labelOnly="1" fieldPosition="0">
        <references count="3">
          <reference field="1" count="1" selected="0">
            <x v="7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73">
      <pivotArea dataOnly="0" labelOnly="1" fieldPosition="0">
        <references count="3">
          <reference field="1" count="1" selected="0">
            <x v="1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72">
      <pivotArea dataOnly="0" labelOnly="1" fieldPosition="0">
        <references count="3">
          <reference field="1" count="1" selected="0">
            <x v="0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71">
      <pivotArea dataOnly="0" labelOnly="1" fieldPosition="0">
        <references count="3">
          <reference field="1" count="1" selected="0">
            <x v="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70">
      <pivotArea dataOnly="0" labelOnly="1" fieldPosition="0">
        <references count="3">
          <reference field="1" count="1" selected="0">
            <x v="11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69">
      <pivotArea dataOnly="0" labelOnly="1" fieldPosition="0">
        <references count="3">
          <reference field="1" count="1" selected="0">
            <x v="12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68">
      <pivotArea dataOnly="0" labelOnly="1" fieldPosition="0">
        <references count="3">
          <reference field="1" count="1" selected="0">
            <x v="1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67">
      <pivotArea dataOnly="0" labelOnly="1" fieldPosition="0">
        <references count="3">
          <reference field="1" count="1" selected="0">
            <x v="5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66">
      <pivotArea dataOnly="0" labelOnly="1" fieldPosition="0">
        <references count="3">
          <reference field="1" count="1" selected="0">
            <x v="9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65">
      <pivotArea dataOnly="0" labelOnly="1" fieldPosition="0">
        <references count="3">
          <reference field="1" count="1" selected="0">
            <x v="10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264">
      <pivotArea dataOnly="0" labelOnly="1" fieldPosition="0">
        <references count="3">
          <reference field="1" count="1" selected="0">
            <x v="11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63">
      <pivotArea dataOnly="0" labelOnly="1" fieldPosition="0">
        <references count="3">
          <reference field="1" count="1" selected="0">
            <x v="17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262">
      <pivotArea dataOnly="0" labelOnly="1" fieldPosition="0">
        <references count="3">
          <reference field="1" count="1" selected="0">
            <x v="18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61">
      <pivotArea dataOnly="0" labelOnly="1" fieldPosition="0">
        <references count="3">
          <reference field="1" count="1" selected="0">
            <x v="5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260">
      <pivotArea dataOnly="0" labelOnly="1" fieldPosition="0">
        <references count="3">
          <reference field="1" count="1" selected="0">
            <x v="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259">
      <pivotArea dataOnly="0" labelOnly="1" fieldPosition="0">
        <references count="3">
          <reference field="1" count="1" selected="0">
            <x v="9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258">
      <pivotArea dataOnly="0" labelOnly="1" fieldPosition="0">
        <references count="3">
          <reference field="1" count="1" selected="0">
            <x v="11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257">
      <pivotArea dataOnly="0" labelOnly="1" fieldPosition="0">
        <references count="3">
          <reference field="1" count="1" selected="0">
            <x v="13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256">
      <pivotArea dataOnly="0" labelOnly="1" fieldPosition="0">
        <references count="3">
          <reference field="1" count="1" selected="0">
            <x v="16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255">
      <pivotArea dataOnly="0" labelOnly="1" fieldPosition="0">
        <references count="3">
          <reference field="1" count="1" selected="0">
            <x v="1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254">
      <pivotArea dataOnly="0" labelOnly="1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253">
      <pivotArea dataOnly="0" labelOnly="1" fieldPosition="0">
        <references count="3">
          <reference field="1" count="1" selected="0">
            <x v="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252">
      <pivotArea dataOnly="0" labelOnly="1" fieldPosition="0">
        <references count="3">
          <reference field="1" count="1" selected="0">
            <x v="8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251">
      <pivotArea dataOnly="0" labelOnly="1" fieldPosition="0">
        <references count="3">
          <reference field="1" count="1" selected="0">
            <x v="9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250">
      <pivotArea dataOnly="0" labelOnly="1" fieldPosition="0">
        <references count="3">
          <reference field="1" count="1" selected="0">
            <x v="10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249">
      <pivotArea dataOnly="0" labelOnly="1" fieldPosition="0">
        <references count="3">
          <reference field="1" count="1" selected="0">
            <x v="11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248">
      <pivotArea dataOnly="0" labelOnly="1" fieldPosition="0">
        <references count="3">
          <reference field="1" count="1" selected="0">
            <x v="12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247">
      <pivotArea dataOnly="0" labelOnly="1" fieldPosition="0">
        <references count="3">
          <reference field="1" count="1" selected="0">
            <x v="1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246">
      <pivotArea dataOnly="0" labelOnly="1" fieldPosition="0">
        <references count="3">
          <reference field="1" count="1" selected="0">
            <x v="16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245">
      <pivotArea dataOnly="0" labelOnly="1" fieldPosition="0">
        <references count="3">
          <reference field="1" count="1" selected="0">
            <x v="17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244">
      <pivotArea dataOnly="0" labelOnly="1" fieldPosition="0">
        <references count="3">
          <reference field="1" count="1" selected="0">
            <x v="18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24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42">
      <pivotArea type="all" dataOnly="0" outline="0" fieldPosition="0"/>
    </format>
    <format dxfId="241">
      <pivotArea outline="0" collapsedLevelsAreSubtotals="1" fieldPosition="0"/>
    </format>
    <format dxfId="240">
      <pivotArea field="2" type="button" dataOnly="0" labelOnly="1" outline="0" axis="axisRow" fieldPosition="0"/>
    </format>
    <format dxfId="239">
      <pivotArea dataOnly="0" labelOnly="1" fieldPosition="0">
        <references count="1">
          <reference field="2" count="0"/>
        </references>
      </pivotArea>
    </format>
    <format dxfId="238">
      <pivotArea dataOnly="0" labelOnly="1" grandRow="1" outline="0" fieldPosition="0"/>
    </format>
    <format dxfId="237">
      <pivotArea dataOnly="0" labelOnly="1" fieldPosition="0">
        <references count="2">
          <reference field="1" count="8">
            <x v="5"/>
            <x v="8"/>
            <x v="9"/>
            <x v="10"/>
            <x v="11"/>
            <x v="16"/>
            <x v="17"/>
            <x v="18"/>
          </reference>
          <reference field="2" count="1" selected="0">
            <x v="0"/>
          </reference>
        </references>
      </pivotArea>
    </format>
    <format dxfId="236">
      <pivotArea dataOnly="0" labelOnly="1" fieldPosition="0">
        <references count="2">
          <reference field="1" count="5">
            <x v="5"/>
            <x v="9"/>
            <x v="11"/>
            <x v="16"/>
            <x v="18"/>
          </reference>
          <reference field="2" count="1" selected="0">
            <x v="1"/>
          </reference>
        </references>
      </pivotArea>
    </format>
    <format dxfId="235">
      <pivotArea dataOnly="0" labelOnly="1" fieldPosition="0">
        <references count="2">
          <reference field="1" count="6">
            <x v="1"/>
            <x v="3"/>
            <x v="4"/>
            <x v="6"/>
            <x v="7"/>
            <x v="14"/>
          </reference>
          <reference field="2" count="1" selected="0">
            <x v="2"/>
          </reference>
        </references>
      </pivotArea>
    </format>
    <format dxfId="234">
      <pivotArea dataOnly="0" labelOnly="1" fieldPosition="0">
        <references count="2">
          <reference field="1" count="5">
            <x v="0"/>
            <x v="5"/>
            <x v="11"/>
            <x v="12"/>
            <x v="15"/>
          </reference>
          <reference field="2" count="1" selected="0">
            <x v="3"/>
          </reference>
        </references>
      </pivotArea>
    </format>
    <format dxfId="233">
      <pivotArea dataOnly="0" labelOnly="1" fieldPosition="0">
        <references count="2">
          <reference field="1" count="6">
            <x v="5"/>
            <x v="9"/>
            <x v="10"/>
            <x v="11"/>
            <x v="17"/>
            <x v="18"/>
          </reference>
          <reference field="2" count="1" selected="0">
            <x v="4"/>
          </reference>
        </references>
      </pivotArea>
    </format>
    <format dxfId="232">
      <pivotArea dataOnly="0" labelOnly="1" fieldPosition="0">
        <references count="2">
          <reference field="1" count="7">
            <x v="5"/>
            <x v="8"/>
            <x v="9"/>
            <x v="11"/>
            <x v="13"/>
            <x v="16"/>
            <x v="18"/>
          </reference>
          <reference field="2" count="1" selected="0">
            <x v="5"/>
          </reference>
        </references>
      </pivotArea>
    </format>
    <format dxfId="231">
      <pivotArea dataOnly="0" labelOnly="1" fieldPosition="0">
        <references count="2">
          <reference field="1" count="11">
            <x v="2"/>
            <x v="5"/>
            <x v="8"/>
            <x v="9"/>
            <x v="10"/>
            <x v="11"/>
            <x v="12"/>
            <x v="15"/>
            <x v="16"/>
            <x v="17"/>
            <x v="18"/>
          </reference>
          <reference field="2" count="1" selected="0">
            <x v="6"/>
          </reference>
        </references>
      </pivotArea>
    </format>
    <format dxfId="230">
      <pivotArea dataOnly="0" labelOnly="1" fieldPosition="0">
        <references count="3">
          <reference field="1" count="1" selected="0">
            <x v="5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229">
      <pivotArea dataOnly="0" labelOnly="1" fieldPosition="0">
        <references count="3">
          <reference field="1" count="1" selected="0">
            <x v="8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228">
      <pivotArea dataOnly="0" labelOnly="1" fieldPosition="0">
        <references count="3">
          <reference field="1" count="1" selected="0">
            <x v="9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227">
      <pivotArea dataOnly="0" labelOnly="1" fieldPosition="0">
        <references count="3">
          <reference field="1" count="1" selected="0">
            <x v="10"/>
          </reference>
          <reference field="2" count="1" selected="0">
            <x v="0"/>
          </reference>
          <reference field="3" count="2">
            <x v="2"/>
            <x v="6"/>
          </reference>
        </references>
      </pivotArea>
    </format>
    <format dxfId="226">
      <pivotArea dataOnly="0" labelOnly="1" fieldPosition="0">
        <references count="3">
          <reference field="1" count="1" selected="0">
            <x v="11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225">
      <pivotArea dataOnly="0" labelOnly="1" fieldPosition="0">
        <references count="3">
          <reference field="1" count="1" selected="0">
            <x v="16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224">
      <pivotArea dataOnly="0" labelOnly="1" fieldPosition="0">
        <references count="3">
          <reference field="1" count="1" selected="0">
            <x v="17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223">
      <pivotArea dataOnly="0" labelOnly="1" fieldPosition="0">
        <references count="3">
          <reference field="1" count="1" selected="0">
            <x v="18"/>
          </reference>
          <reference field="2" count="1" selected="0">
            <x v="0"/>
          </reference>
          <reference field="3" count="2">
            <x v="2"/>
            <x v="4"/>
          </reference>
        </references>
      </pivotArea>
    </format>
    <format dxfId="222">
      <pivotArea dataOnly="0" labelOnly="1" fieldPosition="0">
        <references count="3">
          <reference field="1" count="1" selected="0">
            <x v="5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21">
      <pivotArea dataOnly="0" labelOnly="1" fieldPosition="0">
        <references count="3">
          <reference field="1" count="1" selected="0">
            <x v="9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20">
      <pivotArea dataOnly="0" labelOnly="1" fieldPosition="0">
        <references count="3">
          <reference field="1" count="1" selected="0">
            <x v="11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19">
      <pivotArea dataOnly="0" labelOnly="1" fieldPosition="0">
        <references count="3">
          <reference field="1" count="1" selected="0">
            <x v="16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18">
      <pivotArea dataOnly="0" labelOnly="1" fieldPosition="0">
        <references count="3">
          <reference field="1" count="1" selected="0">
            <x v="18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217">
      <pivotArea dataOnly="0" labelOnly="1" fieldPosition="0">
        <references count="3">
          <reference field="1" count="1" selected="0">
            <x v="1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16">
      <pivotArea dataOnly="0" labelOnly="1" fieldPosition="0">
        <references count="3">
          <reference field="1" count="1" selected="0">
            <x v="3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15">
      <pivotArea dataOnly="0" labelOnly="1" fieldPosition="0">
        <references count="3">
          <reference field="1" count="1" selected="0">
            <x v="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14">
      <pivotArea dataOnly="0" labelOnly="1" fieldPosition="0">
        <references count="3">
          <reference field="1" count="1" selected="0">
            <x v="6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13">
      <pivotArea dataOnly="0" labelOnly="1" fieldPosition="0">
        <references count="3">
          <reference field="1" count="1" selected="0">
            <x v="7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12">
      <pivotArea dataOnly="0" labelOnly="1" fieldPosition="0">
        <references count="3">
          <reference field="1" count="1" selected="0">
            <x v="1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11">
      <pivotArea dataOnly="0" labelOnly="1" fieldPosition="0">
        <references count="3">
          <reference field="1" count="1" selected="0">
            <x v="0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10">
      <pivotArea dataOnly="0" labelOnly="1" fieldPosition="0">
        <references count="3">
          <reference field="1" count="1" selected="0">
            <x v="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09">
      <pivotArea dataOnly="0" labelOnly="1" fieldPosition="0">
        <references count="3">
          <reference field="1" count="1" selected="0">
            <x v="11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08">
      <pivotArea dataOnly="0" labelOnly="1" fieldPosition="0">
        <references count="3">
          <reference field="1" count="1" selected="0">
            <x v="12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07">
      <pivotArea dataOnly="0" labelOnly="1" fieldPosition="0">
        <references count="3">
          <reference field="1" count="1" selected="0">
            <x v="1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06">
      <pivotArea dataOnly="0" labelOnly="1" fieldPosition="0">
        <references count="3">
          <reference field="1" count="1" selected="0">
            <x v="5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05">
      <pivotArea dataOnly="0" labelOnly="1" fieldPosition="0">
        <references count="3">
          <reference field="1" count="1" selected="0">
            <x v="9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04">
      <pivotArea dataOnly="0" labelOnly="1" fieldPosition="0">
        <references count="3">
          <reference field="1" count="1" selected="0">
            <x v="10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203">
      <pivotArea dataOnly="0" labelOnly="1" fieldPosition="0">
        <references count="3">
          <reference field="1" count="1" selected="0">
            <x v="11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02">
      <pivotArea dataOnly="0" labelOnly="1" fieldPosition="0">
        <references count="3">
          <reference field="1" count="1" selected="0">
            <x v="17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201">
      <pivotArea dataOnly="0" labelOnly="1" fieldPosition="0">
        <references count="3">
          <reference field="1" count="1" selected="0">
            <x v="18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00">
      <pivotArea dataOnly="0" labelOnly="1" fieldPosition="0">
        <references count="3">
          <reference field="1" count="1" selected="0">
            <x v="5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99">
      <pivotArea dataOnly="0" labelOnly="1" fieldPosition="0">
        <references count="3">
          <reference field="1" count="1" selected="0">
            <x v="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98">
      <pivotArea dataOnly="0" labelOnly="1" fieldPosition="0">
        <references count="3">
          <reference field="1" count="1" selected="0">
            <x v="9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97">
      <pivotArea dataOnly="0" labelOnly="1" fieldPosition="0">
        <references count="3">
          <reference field="1" count="1" selected="0">
            <x v="11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96">
      <pivotArea dataOnly="0" labelOnly="1" fieldPosition="0">
        <references count="3">
          <reference field="1" count="1" selected="0">
            <x v="13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95">
      <pivotArea dataOnly="0" labelOnly="1" fieldPosition="0">
        <references count="3">
          <reference field="1" count="1" selected="0">
            <x v="16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94">
      <pivotArea dataOnly="0" labelOnly="1" fieldPosition="0">
        <references count="3">
          <reference field="1" count="1" selected="0">
            <x v="1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93">
      <pivotArea dataOnly="0" labelOnly="1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92">
      <pivotArea dataOnly="0" labelOnly="1" fieldPosition="0">
        <references count="3">
          <reference field="1" count="1" selected="0">
            <x v="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91">
      <pivotArea dataOnly="0" labelOnly="1" fieldPosition="0">
        <references count="3">
          <reference field="1" count="1" selected="0">
            <x v="8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190">
      <pivotArea dataOnly="0" labelOnly="1" fieldPosition="0">
        <references count="3">
          <reference field="1" count="1" selected="0">
            <x v="9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89">
      <pivotArea dataOnly="0" labelOnly="1" fieldPosition="0">
        <references count="3">
          <reference field="1" count="1" selected="0">
            <x v="10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188">
      <pivotArea dataOnly="0" labelOnly="1" fieldPosition="0">
        <references count="3">
          <reference field="1" count="1" selected="0">
            <x v="11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87">
      <pivotArea dataOnly="0" labelOnly="1" fieldPosition="0">
        <references count="3">
          <reference field="1" count="1" selected="0">
            <x v="12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186">
      <pivotArea dataOnly="0" labelOnly="1" fieldPosition="0">
        <references count="3">
          <reference field="1" count="1" selected="0">
            <x v="1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85">
      <pivotArea dataOnly="0" labelOnly="1" fieldPosition="0">
        <references count="3">
          <reference field="1" count="1" selected="0">
            <x v="16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84">
      <pivotArea dataOnly="0" labelOnly="1" fieldPosition="0">
        <references count="3">
          <reference field="1" count="1" selected="0">
            <x v="17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183">
      <pivotArea dataOnly="0" labelOnly="1" fieldPosition="0">
        <references count="3">
          <reference field="1" count="1" selected="0">
            <x v="18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18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81">
      <pivotArea type="all" dataOnly="0" outline="0" fieldPosition="0"/>
    </format>
    <format dxfId="180">
      <pivotArea outline="0" collapsedLevelsAreSubtotals="1" fieldPosition="0"/>
    </format>
    <format dxfId="179">
      <pivotArea field="2" type="button" dataOnly="0" labelOnly="1" outline="0" axis="axisRow" fieldPosition="0"/>
    </format>
    <format dxfId="178">
      <pivotArea dataOnly="0" labelOnly="1" fieldPosition="0">
        <references count="1">
          <reference field="2" count="0"/>
        </references>
      </pivotArea>
    </format>
    <format dxfId="177">
      <pivotArea dataOnly="0" labelOnly="1" grandRow="1" outline="0" fieldPosition="0"/>
    </format>
    <format dxfId="176">
      <pivotArea dataOnly="0" labelOnly="1" fieldPosition="0">
        <references count="2">
          <reference field="1" count="8">
            <x v="5"/>
            <x v="8"/>
            <x v="9"/>
            <x v="10"/>
            <x v="11"/>
            <x v="16"/>
            <x v="17"/>
            <x v="18"/>
          </reference>
          <reference field="2" count="1" selected="0">
            <x v="0"/>
          </reference>
        </references>
      </pivotArea>
    </format>
    <format dxfId="175">
      <pivotArea dataOnly="0" labelOnly="1" fieldPosition="0">
        <references count="2">
          <reference field="1" count="5">
            <x v="5"/>
            <x v="9"/>
            <x v="11"/>
            <x v="16"/>
            <x v="18"/>
          </reference>
          <reference field="2" count="1" selected="0">
            <x v="1"/>
          </reference>
        </references>
      </pivotArea>
    </format>
    <format dxfId="174">
      <pivotArea dataOnly="0" labelOnly="1" fieldPosition="0">
        <references count="2">
          <reference field="1" count="6">
            <x v="1"/>
            <x v="3"/>
            <x v="4"/>
            <x v="6"/>
            <x v="7"/>
            <x v="14"/>
          </reference>
          <reference field="2" count="1" selected="0">
            <x v="2"/>
          </reference>
        </references>
      </pivotArea>
    </format>
    <format dxfId="173">
      <pivotArea dataOnly="0" labelOnly="1" fieldPosition="0">
        <references count="2">
          <reference field="1" count="5">
            <x v="0"/>
            <x v="5"/>
            <x v="11"/>
            <x v="12"/>
            <x v="15"/>
          </reference>
          <reference field="2" count="1" selected="0">
            <x v="3"/>
          </reference>
        </references>
      </pivotArea>
    </format>
    <format dxfId="172">
      <pivotArea dataOnly="0" labelOnly="1" fieldPosition="0">
        <references count="2">
          <reference field="1" count="6">
            <x v="5"/>
            <x v="9"/>
            <x v="10"/>
            <x v="11"/>
            <x v="17"/>
            <x v="18"/>
          </reference>
          <reference field="2" count="1" selected="0">
            <x v="4"/>
          </reference>
        </references>
      </pivotArea>
    </format>
    <format dxfId="171">
      <pivotArea dataOnly="0" labelOnly="1" fieldPosition="0">
        <references count="2">
          <reference field="1" count="7">
            <x v="5"/>
            <x v="8"/>
            <x v="9"/>
            <x v="11"/>
            <x v="13"/>
            <x v="16"/>
            <x v="18"/>
          </reference>
          <reference field="2" count="1" selected="0">
            <x v="5"/>
          </reference>
        </references>
      </pivotArea>
    </format>
    <format dxfId="170">
      <pivotArea dataOnly="0" labelOnly="1" fieldPosition="0">
        <references count="2">
          <reference field="1" count="11">
            <x v="2"/>
            <x v="5"/>
            <x v="8"/>
            <x v="9"/>
            <x v="10"/>
            <x v="11"/>
            <x v="12"/>
            <x v="15"/>
            <x v="16"/>
            <x v="17"/>
            <x v="18"/>
          </reference>
          <reference field="2" count="1" selected="0">
            <x v="6"/>
          </reference>
        </references>
      </pivotArea>
    </format>
    <format dxfId="169">
      <pivotArea dataOnly="0" labelOnly="1" fieldPosition="0">
        <references count="3">
          <reference field="1" count="1" selected="0">
            <x v="5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168">
      <pivotArea dataOnly="0" labelOnly="1" fieldPosition="0">
        <references count="3">
          <reference field="1" count="1" selected="0">
            <x v="8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167">
      <pivotArea dataOnly="0" labelOnly="1" fieldPosition="0">
        <references count="3">
          <reference field="1" count="1" selected="0">
            <x v="9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166">
      <pivotArea dataOnly="0" labelOnly="1" fieldPosition="0">
        <references count="3">
          <reference field="1" count="1" selected="0">
            <x v="10"/>
          </reference>
          <reference field="2" count="1" selected="0">
            <x v="0"/>
          </reference>
          <reference field="3" count="2">
            <x v="2"/>
            <x v="6"/>
          </reference>
        </references>
      </pivotArea>
    </format>
    <format dxfId="165">
      <pivotArea dataOnly="0" labelOnly="1" fieldPosition="0">
        <references count="3">
          <reference field="1" count="1" selected="0">
            <x v="11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164">
      <pivotArea dataOnly="0" labelOnly="1" fieldPosition="0">
        <references count="3">
          <reference field="1" count="1" selected="0">
            <x v="16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163">
      <pivotArea dataOnly="0" labelOnly="1" fieldPosition="0">
        <references count="3">
          <reference field="1" count="1" selected="0">
            <x v="17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162">
      <pivotArea dataOnly="0" labelOnly="1" fieldPosition="0">
        <references count="3">
          <reference field="1" count="1" selected="0">
            <x v="18"/>
          </reference>
          <reference field="2" count="1" selected="0">
            <x v="0"/>
          </reference>
          <reference field="3" count="2">
            <x v="2"/>
            <x v="4"/>
          </reference>
        </references>
      </pivotArea>
    </format>
    <format dxfId="161">
      <pivotArea dataOnly="0" labelOnly="1" fieldPosition="0">
        <references count="3">
          <reference field="1" count="1" selected="0">
            <x v="5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160">
      <pivotArea dataOnly="0" labelOnly="1" fieldPosition="0">
        <references count="3">
          <reference field="1" count="1" selected="0">
            <x v="9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159">
      <pivotArea dataOnly="0" labelOnly="1" fieldPosition="0">
        <references count="3">
          <reference field="1" count="1" selected="0">
            <x v="11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158">
      <pivotArea dataOnly="0" labelOnly="1" fieldPosition="0">
        <references count="3">
          <reference field="1" count="1" selected="0">
            <x v="16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157">
      <pivotArea dataOnly="0" labelOnly="1" fieldPosition="0">
        <references count="3">
          <reference field="1" count="1" selected="0">
            <x v="18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156">
      <pivotArea dataOnly="0" labelOnly="1" fieldPosition="0">
        <references count="3">
          <reference field="1" count="1" selected="0">
            <x v="1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155">
      <pivotArea dataOnly="0" labelOnly="1" fieldPosition="0">
        <references count="3">
          <reference field="1" count="1" selected="0">
            <x v="3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154">
      <pivotArea dataOnly="0" labelOnly="1" fieldPosition="0">
        <references count="3">
          <reference field="1" count="1" selected="0">
            <x v="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153">
      <pivotArea dataOnly="0" labelOnly="1" fieldPosition="0">
        <references count="3">
          <reference field="1" count="1" selected="0">
            <x v="6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152">
      <pivotArea dataOnly="0" labelOnly="1" fieldPosition="0">
        <references count="3">
          <reference field="1" count="1" selected="0">
            <x v="7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151">
      <pivotArea dataOnly="0" labelOnly="1" fieldPosition="0">
        <references count="3">
          <reference field="1" count="1" selected="0">
            <x v="1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150">
      <pivotArea dataOnly="0" labelOnly="1" fieldPosition="0">
        <references count="3">
          <reference field="1" count="1" selected="0">
            <x v="0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149">
      <pivotArea dataOnly="0" labelOnly="1" fieldPosition="0">
        <references count="3">
          <reference field="1" count="1" selected="0">
            <x v="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148">
      <pivotArea dataOnly="0" labelOnly="1" fieldPosition="0">
        <references count="3">
          <reference field="1" count="1" selected="0">
            <x v="11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147">
      <pivotArea dataOnly="0" labelOnly="1" fieldPosition="0">
        <references count="3">
          <reference field="1" count="1" selected="0">
            <x v="12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146">
      <pivotArea dataOnly="0" labelOnly="1" fieldPosition="0">
        <references count="3">
          <reference field="1" count="1" selected="0">
            <x v="1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145">
      <pivotArea dataOnly="0" labelOnly="1" fieldPosition="0">
        <references count="3">
          <reference field="1" count="1" selected="0">
            <x v="5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144">
      <pivotArea dataOnly="0" labelOnly="1" fieldPosition="0">
        <references count="3">
          <reference field="1" count="1" selected="0">
            <x v="9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143">
      <pivotArea dataOnly="0" labelOnly="1" fieldPosition="0">
        <references count="3">
          <reference field="1" count="1" selected="0">
            <x v="10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142">
      <pivotArea dataOnly="0" labelOnly="1" fieldPosition="0">
        <references count="3">
          <reference field="1" count="1" selected="0">
            <x v="11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141">
      <pivotArea dataOnly="0" labelOnly="1" fieldPosition="0">
        <references count="3">
          <reference field="1" count="1" selected="0">
            <x v="17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140">
      <pivotArea dataOnly="0" labelOnly="1" fieldPosition="0">
        <references count="3">
          <reference field="1" count="1" selected="0">
            <x v="18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139">
      <pivotArea dataOnly="0" labelOnly="1" fieldPosition="0">
        <references count="3">
          <reference field="1" count="1" selected="0">
            <x v="5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38">
      <pivotArea dataOnly="0" labelOnly="1" fieldPosition="0">
        <references count="3">
          <reference field="1" count="1" selected="0">
            <x v="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37">
      <pivotArea dataOnly="0" labelOnly="1" fieldPosition="0">
        <references count="3">
          <reference field="1" count="1" selected="0">
            <x v="9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36">
      <pivotArea dataOnly="0" labelOnly="1" fieldPosition="0">
        <references count="3">
          <reference field="1" count="1" selected="0">
            <x v="11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35">
      <pivotArea dataOnly="0" labelOnly="1" fieldPosition="0">
        <references count="3">
          <reference field="1" count="1" selected="0">
            <x v="13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34">
      <pivotArea dataOnly="0" labelOnly="1" fieldPosition="0">
        <references count="3">
          <reference field="1" count="1" selected="0">
            <x v="16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33">
      <pivotArea dataOnly="0" labelOnly="1" fieldPosition="0">
        <references count="3">
          <reference field="1" count="1" selected="0">
            <x v="1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32">
      <pivotArea dataOnly="0" labelOnly="1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31">
      <pivotArea dataOnly="0" labelOnly="1" fieldPosition="0">
        <references count="3">
          <reference field="1" count="1" selected="0">
            <x v="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30">
      <pivotArea dataOnly="0" labelOnly="1" fieldPosition="0">
        <references count="3">
          <reference field="1" count="1" selected="0">
            <x v="8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129">
      <pivotArea dataOnly="0" labelOnly="1" fieldPosition="0">
        <references count="3">
          <reference field="1" count="1" selected="0">
            <x v="9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28">
      <pivotArea dataOnly="0" labelOnly="1" fieldPosition="0">
        <references count="3">
          <reference field="1" count="1" selected="0">
            <x v="10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127">
      <pivotArea dataOnly="0" labelOnly="1" fieldPosition="0">
        <references count="3">
          <reference field="1" count="1" selected="0">
            <x v="11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26">
      <pivotArea dataOnly="0" labelOnly="1" fieldPosition="0">
        <references count="3">
          <reference field="1" count="1" selected="0">
            <x v="12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125">
      <pivotArea dataOnly="0" labelOnly="1" fieldPosition="0">
        <references count="3">
          <reference field="1" count="1" selected="0">
            <x v="1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24">
      <pivotArea dataOnly="0" labelOnly="1" fieldPosition="0">
        <references count="3">
          <reference field="1" count="1" selected="0">
            <x v="16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23">
      <pivotArea dataOnly="0" labelOnly="1" fieldPosition="0">
        <references count="3">
          <reference field="1" count="1" selected="0">
            <x v="17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122">
      <pivotArea dataOnly="0" labelOnly="1" fieldPosition="0">
        <references count="3">
          <reference field="1" count="1" selected="0">
            <x v="18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12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20">
      <pivotArea type="all" dataOnly="0" outline="0" fieldPosition="0"/>
    </format>
    <format dxfId="119">
      <pivotArea outline="0" collapsedLevelsAreSubtotals="1" fieldPosition="0"/>
    </format>
    <format dxfId="118">
      <pivotArea field="2" type="button" dataOnly="0" labelOnly="1" outline="0" axis="axisRow" fieldPosition="0"/>
    </format>
    <format dxfId="117">
      <pivotArea dataOnly="0" labelOnly="1" fieldPosition="0">
        <references count="1">
          <reference field="2" count="0"/>
        </references>
      </pivotArea>
    </format>
    <format dxfId="116">
      <pivotArea dataOnly="0" labelOnly="1" grandRow="1" outline="0" fieldPosition="0"/>
    </format>
    <format dxfId="115">
      <pivotArea dataOnly="0" labelOnly="1" fieldPosition="0">
        <references count="2">
          <reference field="1" count="8">
            <x v="5"/>
            <x v="8"/>
            <x v="9"/>
            <x v="10"/>
            <x v="11"/>
            <x v="16"/>
            <x v="17"/>
            <x v="18"/>
          </reference>
          <reference field="2" count="1" selected="0">
            <x v="0"/>
          </reference>
        </references>
      </pivotArea>
    </format>
    <format dxfId="114">
      <pivotArea dataOnly="0" labelOnly="1" fieldPosition="0">
        <references count="2">
          <reference field="1" count="5">
            <x v="5"/>
            <x v="9"/>
            <x v="11"/>
            <x v="16"/>
            <x v="18"/>
          </reference>
          <reference field="2" count="1" selected="0">
            <x v="1"/>
          </reference>
        </references>
      </pivotArea>
    </format>
    <format dxfId="113">
      <pivotArea dataOnly="0" labelOnly="1" fieldPosition="0">
        <references count="2">
          <reference field="1" count="6">
            <x v="1"/>
            <x v="3"/>
            <x v="4"/>
            <x v="6"/>
            <x v="7"/>
            <x v="14"/>
          </reference>
          <reference field="2" count="1" selected="0">
            <x v="2"/>
          </reference>
        </references>
      </pivotArea>
    </format>
    <format dxfId="112">
      <pivotArea dataOnly="0" labelOnly="1" fieldPosition="0">
        <references count="2">
          <reference field="1" count="5">
            <x v="0"/>
            <x v="5"/>
            <x v="11"/>
            <x v="12"/>
            <x v="15"/>
          </reference>
          <reference field="2" count="1" selected="0">
            <x v="3"/>
          </reference>
        </references>
      </pivotArea>
    </format>
    <format dxfId="111">
      <pivotArea dataOnly="0" labelOnly="1" fieldPosition="0">
        <references count="2">
          <reference field="1" count="6">
            <x v="5"/>
            <x v="9"/>
            <x v="10"/>
            <x v="11"/>
            <x v="17"/>
            <x v="18"/>
          </reference>
          <reference field="2" count="1" selected="0">
            <x v="4"/>
          </reference>
        </references>
      </pivotArea>
    </format>
    <format dxfId="110">
      <pivotArea dataOnly="0" labelOnly="1" fieldPosition="0">
        <references count="2">
          <reference field="1" count="7">
            <x v="5"/>
            <x v="8"/>
            <x v="9"/>
            <x v="11"/>
            <x v="13"/>
            <x v="16"/>
            <x v="18"/>
          </reference>
          <reference field="2" count="1" selected="0">
            <x v="5"/>
          </reference>
        </references>
      </pivotArea>
    </format>
    <format dxfId="109">
      <pivotArea dataOnly="0" labelOnly="1" fieldPosition="0">
        <references count="2">
          <reference field="1" count="11">
            <x v="2"/>
            <x v="5"/>
            <x v="8"/>
            <x v="9"/>
            <x v="10"/>
            <x v="11"/>
            <x v="12"/>
            <x v="15"/>
            <x v="16"/>
            <x v="17"/>
            <x v="18"/>
          </reference>
          <reference field="2" count="1" selected="0">
            <x v="6"/>
          </reference>
        </references>
      </pivotArea>
    </format>
    <format dxfId="108">
      <pivotArea dataOnly="0" labelOnly="1" fieldPosition="0">
        <references count="3">
          <reference field="1" count="1" selected="0">
            <x v="5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107">
      <pivotArea dataOnly="0" labelOnly="1" fieldPosition="0">
        <references count="3">
          <reference field="1" count="1" selected="0">
            <x v="8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106">
      <pivotArea dataOnly="0" labelOnly="1" fieldPosition="0">
        <references count="3">
          <reference field="1" count="1" selected="0">
            <x v="9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105">
      <pivotArea dataOnly="0" labelOnly="1" fieldPosition="0">
        <references count="3">
          <reference field="1" count="1" selected="0">
            <x v="10"/>
          </reference>
          <reference field="2" count="1" selected="0">
            <x v="0"/>
          </reference>
          <reference field="3" count="2">
            <x v="2"/>
            <x v="6"/>
          </reference>
        </references>
      </pivotArea>
    </format>
    <format dxfId="104">
      <pivotArea dataOnly="0" labelOnly="1" fieldPosition="0">
        <references count="3">
          <reference field="1" count="1" selected="0">
            <x v="11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103">
      <pivotArea dataOnly="0" labelOnly="1" fieldPosition="0">
        <references count="3">
          <reference field="1" count="1" selected="0">
            <x v="16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102">
      <pivotArea dataOnly="0" labelOnly="1" fieldPosition="0">
        <references count="3">
          <reference field="1" count="1" selected="0">
            <x v="17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101">
      <pivotArea dataOnly="0" labelOnly="1" fieldPosition="0">
        <references count="3">
          <reference field="1" count="1" selected="0">
            <x v="18"/>
          </reference>
          <reference field="2" count="1" selected="0">
            <x v="0"/>
          </reference>
          <reference field="3" count="2">
            <x v="2"/>
            <x v="4"/>
          </reference>
        </references>
      </pivotArea>
    </format>
    <format dxfId="100">
      <pivotArea dataOnly="0" labelOnly="1" fieldPosition="0">
        <references count="3">
          <reference field="1" count="1" selected="0">
            <x v="5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99">
      <pivotArea dataOnly="0" labelOnly="1" fieldPosition="0">
        <references count="3">
          <reference field="1" count="1" selected="0">
            <x v="9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98">
      <pivotArea dataOnly="0" labelOnly="1" fieldPosition="0">
        <references count="3">
          <reference field="1" count="1" selected="0">
            <x v="11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97">
      <pivotArea dataOnly="0" labelOnly="1" fieldPosition="0">
        <references count="3">
          <reference field="1" count="1" selected="0">
            <x v="16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96">
      <pivotArea dataOnly="0" labelOnly="1" fieldPosition="0">
        <references count="3">
          <reference field="1" count="1" selected="0">
            <x v="18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95">
      <pivotArea dataOnly="0" labelOnly="1" fieldPosition="0">
        <references count="3">
          <reference field="1" count="1" selected="0">
            <x v="1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94">
      <pivotArea dataOnly="0" labelOnly="1" fieldPosition="0">
        <references count="3">
          <reference field="1" count="1" selected="0">
            <x v="3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93">
      <pivotArea dataOnly="0" labelOnly="1" fieldPosition="0">
        <references count="3">
          <reference field="1" count="1" selected="0">
            <x v="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92">
      <pivotArea dataOnly="0" labelOnly="1" fieldPosition="0">
        <references count="3">
          <reference field="1" count="1" selected="0">
            <x v="6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91">
      <pivotArea dataOnly="0" labelOnly="1" fieldPosition="0">
        <references count="3">
          <reference field="1" count="1" selected="0">
            <x v="7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90">
      <pivotArea dataOnly="0" labelOnly="1" fieldPosition="0">
        <references count="3">
          <reference field="1" count="1" selected="0">
            <x v="1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89">
      <pivotArea dataOnly="0" labelOnly="1" fieldPosition="0">
        <references count="3">
          <reference field="1" count="1" selected="0">
            <x v="0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88">
      <pivotArea dataOnly="0" labelOnly="1" fieldPosition="0">
        <references count="3">
          <reference field="1" count="1" selected="0">
            <x v="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87">
      <pivotArea dataOnly="0" labelOnly="1" fieldPosition="0">
        <references count="3">
          <reference field="1" count="1" selected="0">
            <x v="11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86">
      <pivotArea dataOnly="0" labelOnly="1" fieldPosition="0">
        <references count="3">
          <reference field="1" count="1" selected="0">
            <x v="12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85">
      <pivotArea dataOnly="0" labelOnly="1" fieldPosition="0">
        <references count="3">
          <reference field="1" count="1" selected="0">
            <x v="1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84">
      <pivotArea dataOnly="0" labelOnly="1" fieldPosition="0">
        <references count="3">
          <reference field="1" count="1" selected="0">
            <x v="5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83">
      <pivotArea dataOnly="0" labelOnly="1" fieldPosition="0">
        <references count="3">
          <reference field="1" count="1" selected="0">
            <x v="9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82">
      <pivotArea dataOnly="0" labelOnly="1" fieldPosition="0">
        <references count="3">
          <reference field="1" count="1" selected="0">
            <x v="10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81">
      <pivotArea dataOnly="0" labelOnly="1" fieldPosition="0">
        <references count="3">
          <reference field="1" count="1" selected="0">
            <x v="11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80">
      <pivotArea dataOnly="0" labelOnly="1" fieldPosition="0">
        <references count="3">
          <reference field="1" count="1" selected="0">
            <x v="17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79">
      <pivotArea dataOnly="0" labelOnly="1" fieldPosition="0">
        <references count="3">
          <reference field="1" count="1" selected="0">
            <x v="18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78">
      <pivotArea dataOnly="0" labelOnly="1" fieldPosition="0">
        <references count="3">
          <reference field="1" count="1" selected="0">
            <x v="5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77">
      <pivotArea dataOnly="0" labelOnly="1" fieldPosition="0">
        <references count="3">
          <reference field="1" count="1" selected="0">
            <x v="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76">
      <pivotArea dataOnly="0" labelOnly="1" fieldPosition="0">
        <references count="3">
          <reference field="1" count="1" selected="0">
            <x v="9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75">
      <pivotArea dataOnly="0" labelOnly="1" fieldPosition="0">
        <references count="3">
          <reference field="1" count="1" selected="0">
            <x v="11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74">
      <pivotArea dataOnly="0" labelOnly="1" fieldPosition="0">
        <references count="3">
          <reference field="1" count="1" selected="0">
            <x v="13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73">
      <pivotArea dataOnly="0" labelOnly="1" fieldPosition="0">
        <references count="3">
          <reference field="1" count="1" selected="0">
            <x v="16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72">
      <pivotArea dataOnly="0" labelOnly="1" fieldPosition="0">
        <references count="3">
          <reference field="1" count="1" selected="0">
            <x v="1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71">
      <pivotArea dataOnly="0" labelOnly="1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70">
      <pivotArea dataOnly="0" labelOnly="1" fieldPosition="0">
        <references count="3">
          <reference field="1" count="1" selected="0">
            <x v="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69">
      <pivotArea dataOnly="0" labelOnly="1" fieldPosition="0">
        <references count="3">
          <reference field="1" count="1" selected="0">
            <x v="8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68">
      <pivotArea dataOnly="0" labelOnly="1" fieldPosition="0">
        <references count="3">
          <reference field="1" count="1" selected="0">
            <x v="9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67">
      <pivotArea dataOnly="0" labelOnly="1" fieldPosition="0">
        <references count="3">
          <reference field="1" count="1" selected="0">
            <x v="10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66">
      <pivotArea dataOnly="0" labelOnly="1" fieldPosition="0">
        <references count="3">
          <reference field="1" count="1" selected="0">
            <x v="11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65">
      <pivotArea dataOnly="0" labelOnly="1" fieldPosition="0">
        <references count="3">
          <reference field="1" count="1" selected="0">
            <x v="12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64">
      <pivotArea dataOnly="0" labelOnly="1" fieldPosition="0">
        <references count="3">
          <reference field="1" count="1" selected="0">
            <x v="1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63">
      <pivotArea dataOnly="0" labelOnly="1" fieldPosition="0">
        <references count="3">
          <reference field="1" count="1" selected="0">
            <x v="16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62">
      <pivotArea dataOnly="0" labelOnly="1" fieldPosition="0">
        <references count="3">
          <reference field="1" count="1" selected="0">
            <x v="17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61">
      <pivotArea dataOnly="0" labelOnly="1" fieldPosition="0">
        <references count="3">
          <reference field="1" count="1" selected="0">
            <x v="18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6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9">
      <pivotArea dataOnly="0" labelOnly="1" fieldPosition="0">
        <references count="1">
          <reference field="3" count="0"/>
        </references>
      </pivotArea>
    </format>
    <format dxfId="58">
      <pivotArea field="2" type="button" dataOnly="0" labelOnly="1" outline="0" axis="axisRow" fieldPosition="0"/>
    </format>
    <format dxfId="57">
      <pivotArea dataOnly="0" labelOnly="1" fieldPosition="0">
        <references count="1">
          <reference field="2" count="0"/>
        </references>
      </pivotArea>
    </format>
    <format dxfId="56">
      <pivotArea dataOnly="0" labelOnly="1" grandRow="1" outline="0" fieldPosition="0"/>
    </format>
    <format dxfId="55">
      <pivotArea dataOnly="0" labelOnly="1" fieldPosition="0">
        <references count="2">
          <reference field="1" count="8">
            <x v="5"/>
            <x v="8"/>
            <x v="9"/>
            <x v="10"/>
            <x v="11"/>
            <x v="16"/>
            <x v="17"/>
            <x v="18"/>
          </reference>
          <reference field="2" count="1" selected="0">
            <x v="0"/>
          </reference>
        </references>
      </pivotArea>
    </format>
    <format dxfId="54">
      <pivotArea dataOnly="0" labelOnly="1" fieldPosition="0">
        <references count="2">
          <reference field="1" count="5">
            <x v="5"/>
            <x v="9"/>
            <x v="11"/>
            <x v="16"/>
            <x v="18"/>
          </reference>
          <reference field="2" count="1" selected="0">
            <x v="1"/>
          </reference>
        </references>
      </pivotArea>
    </format>
    <format dxfId="53">
      <pivotArea dataOnly="0" labelOnly="1" fieldPosition="0">
        <references count="2">
          <reference field="1" count="6">
            <x v="1"/>
            <x v="3"/>
            <x v="4"/>
            <x v="6"/>
            <x v="7"/>
            <x v="14"/>
          </reference>
          <reference field="2" count="1" selected="0">
            <x v="2"/>
          </reference>
        </references>
      </pivotArea>
    </format>
    <format dxfId="52">
      <pivotArea dataOnly="0" labelOnly="1" fieldPosition="0">
        <references count="2">
          <reference field="1" count="5">
            <x v="0"/>
            <x v="5"/>
            <x v="11"/>
            <x v="12"/>
            <x v="15"/>
          </reference>
          <reference field="2" count="1" selected="0">
            <x v="3"/>
          </reference>
        </references>
      </pivotArea>
    </format>
    <format dxfId="51">
      <pivotArea dataOnly="0" labelOnly="1" fieldPosition="0">
        <references count="2">
          <reference field="1" count="6">
            <x v="5"/>
            <x v="9"/>
            <x v="10"/>
            <x v="11"/>
            <x v="17"/>
            <x v="18"/>
          </reference>
          <reference field="2" count="1" selected="0">
            <x v="4"/>
          </reference>
        </references>
      </pivotArea>
    </format>
    <format dxfId="50">
      <pivotArea dataOnly="0" labelOnly="1" fieldPosition="0">
        <references count="2">
          <reference field="1" count="7">
            <x v="5"/>
            <x v="8"/>
            <x v="9"/>
            <x v="11"/>
            <x v="13"/>
            <x v="16"/>
            <x v="18"/>
          </reference>
          <reference field="2" count="1" selected="0">
            <x v="5"/>
          </reference>
        </references>
      </pivotArea>
    </format>
    <format dxfId="49">
      <pivotArea dataOnly="0" labelOnly="1" fieldPosition="0">
        <references count="2">
          <reference field="1" count="11">
            <x v="2"/>
            <x v="5"/>
            <x v="8"/>
            <x v="9"/>
            <x v="10"/>
            <x v="11"/>
            <x v="12"/>
            <x v="15"/>
            <x v="16"/>
            <x v="17"/>
            <x v="18"/>
          </reference>
          <reference field="2" count="1" selected="0">
            <x v="6"/>
          </reference>
        </references>
      </pivotArea>
    </format>
    <format dxfId="48">
      <pivotArea dataOnly="0" labelOnly="1" fieldPosition="0">
        <references count="3">
          <reference field="1" count="1" selected="0">
            <x v="5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47">
      <pivotArea dataOnly="0" labelOnly="1" fieldPosition="0">
        <references count="3">
          <reference field="1" count="1" selected="0">
            <x v="8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46">
      <pivotArea dataOnly="0" labelOnly="1" fieldPosition="0">
        <references count="3">
          <reference field="1" count="1" selected="0">
            <x v="9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45">
      <pivotArea dataOnly="0" labelOnly="1" fieldPosition="0">
        <references count="3">
          <reference field="1" count="1" selected="0">
            <x v="10"/>
          </reference>
          <reference field="2" count="1" selected="0">
            <x v="0"/>
          </reference>
          <reference field="3" count="2">
            <x v="2"/>
            <x v="6"/>
          </reference>
        </references>
      </pivotArea>
    </format>
    <format dxfId="44">
      <pivotArea dataOnly="0" labelOnly="1" fieldPosition="0">
        <references count="3">
          <reference field="1" count="1" selected="0">
            <x v="11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43">
      <pivotArea dataOnly="0" labelOnly="1" fieldPosition="0">
        <references count="3">
          <reference field="1" count="1" selected="0">
            <x v="16"/>
          </reference>
          <reference field="2" count="1" selected="0">
            <x v="0"/>
          </reference>
          <reference field="3" count="3">
            <x v="2"/>
            <x v="4"/>
            <x v="6"/>
          </reference>
        </references>
      </pivotArea>
    </format>
    <format dxfId="42">
      <pivotArea dataOnly="0" labelOnly="1" fieldPosition="0">
        <references count="3">
          <reference field="1" count="1" selected="0">
            <x v="17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41">
      <pivotArea dataOnly="0" labelOnly="1" fieldPosition="0">
        <references count="3">
          <reference field="1" count="1" selected="0">
            <x v="18"/>
          </reference>
          <reference field="2" count="1" selected="0">
            <x v="0"/>
          </reference>
          <reference field="3" count="2">
            <x v="2"/>
            <x v="4"/>
          </reference>
        </references>
      </pivotArea>
    </format>
    <format dxfId="40">
      <pivotArea dataOnly="0" labelOnly="1" fieldPosition="0">
        <references count="3">
          <reference field="1" count="1" selected="0">
            <x v="5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39">
      <pivotArea dataOnly="0" labelOnly="1" fieldPosition="0">
        <references count="3">
          <reference field="1" count="1" selected="0">
            <x v="9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38">
      <pivotArea dataOnly="0" labelOnly="1" fieldPosition="0">
        <references count="3">
          <reference field="1" count="1" selected="0">
            <x v="11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37">
      <pivotArea dataOnly="0" labelOnly="1" fieldPosition="0">
        <references count="3">
          <reference field="1" count="1" selected="0">
            <x v="16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36">
      <pivotArea dataOnly="0" labelOnly="1" fieldPosition="0">
        <references count="3">
          <reference field="1" count="1" selected="0">
            <x v="18"/>
          </reference>
          <reference field="2" count="1" selected="0">
            <x v="1"/>
          </reference>
          <reference field="3" count="1">
            <x v="5"/>
          </reference>
        </references>
      </pivotArea>
    </format>
    <format dxfId="35">
      <pivotArea dataOnly="0" labelOnly="1" fieldPosition="0">
        <references count="3">
          <reference field="1" count="1" selected="0">
            <x v="1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4">
      <pivotArea dataOnly="0" labelOnly="1" fieldPosition="0">
        <references count="3">
          <reference field="1" count="1" selected="0">
            <x v="3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3">
      <pivotArea dataOnly="0" labelOnly="1" fieldPosition="0">
        <references count="3">
          <reference field="1" count="1" selected="0">
            <x v="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2">
      <pivotArea dataOnly="0" labelOnly="1" fieldPosition="0">
        <references count="3">
          <reference field="1" count="1" selected="0">
            <x v="6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1">
      <pivotArea dataOnly="0" labelOnly="1" fieldPosition="0">
        <references count="3">
          <reference field="1" count="1" selected="0">
            <x v="7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30">
      <pivotArea dataOnly="0" labelOnly="1" fieldPosition="0">
        <references count="3">
          <reference field="1" count="1" selected="0">
            <x v="14"/>
          </reference>
          <reference field="2" count="1" selected="0">
            <x v="2"/>
          </reference>
          <reference field="3" count="1">
            <x v="7"/>
          </reference>
        </references>
      </pivotArea>
    </format>
    <format dxfId="29">
      <pivotArea dataOnly="0" labelOnly="1" fieldPosition="0">
        <references count="3">
          <reference field="1" count="1" selected="0">
            <x v="0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8">
      <pivotArea dataOnly="0" labelOnly="1" fieldPosition="0">
        <references count="3">
          <reference field="1" count="1" selected="0">
            <x v="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7">
      <pivotArea dataOnly="0" labelOnly="1" fieldPosition="0">
        <references count="3">
          <reference field="1" count="1" selected="0">
            <x v="11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6">
      <pivotArea dataOnly="0" labelOnly="1" fieldPosition="0">
        <references count="3">
          <reference field="1" count="1" selected="0">
            <x v="12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5">
      <pivotArea dataOnly="0" labelOnly="1" fieldPosition="0">
        <references count="3">
          <reference field="1" count="1" selected="0">
            <x v="15"/>
          </reference>
          <reference field="2" count="1" selected="0">
            <x v="3"/>
          </reference>
          <reference field="3" count="1">
            <x v="10"/>
          </reference>
        </references>
      </pivotArea>
    </format>
    <format dxfId="24">
      <pivotArea dataOnly="0" labelOnly="1" fieldPosition="0">
        <references count="3">
          <reference field="1" count="1" selected="0">
            <x v="5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3">
      <pivotArea dataOnly="0" labelOnly="1" fieldPosition="0">
        <references count="3">
          <reference field="1" count="1" selected="0">
            <x v="9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2">
      <pivotArea dataOnly="0" labelOnly="1" fieldPosition="0">
        <references count="3">
          <reference field="1" count="1" selected="0">
            <x v="10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21">
      <pivotArea dataOnly="0" labelOnly="1" fieldPosition="0">
        <references count="3">
          <reference field="1" count="1" selected="0">
            <x v="11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20">
      <pivotArea dataOnly="0" labelOnly="1" fieldPosition="0">
        <references count="3">
          <reference field="1" count="1" selected="0">
            <x v="17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19">
      <pivotArea dataOnly="0" labelOnly="1" fieldPosition="0">
        <references count="3">
          <reference field="1" count="1" selected="0">
            <x v="18"/>
          </reference>
          <reference field="2" count="1" selected="0">
            <x v="4"/>
          </reference>
          <reference field="3" count="2">
            <x v="0"/>
            <x v="1"/>
          </reference>
        </references>
      </pivotArea>
    </format>
    <format dxfId="18">
      <pivotArea dataOnly="0" labelOnly="1" fieldPosition="0">
        <references count="3">
          <reference field="1" count="1" selected="0">
            <x v="5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7">
      <pivotArea dataOnly="0" labelOnly="1" fieldPosition="0">
        <references count="3">
          <reference field="1" count="1" selected="0">
            <x v="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6">
      <pivotArea dataOnly="0" labelOnly="1" fieldPosition="0">
        <references count="3">
          <reference field="1" count="1" selected="0">
            <x v="9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5">
      <pivotArea dataOnly="0" labelOnly="1" fieldPosition="0">
        <references count="3">
          <reference field="1" count="1" selected="0">
            <x v="11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4">
      <pivotArea dataOnly="0" labelOnly="1" fieldPosition="0">
        <references count="3">
          <reference field="1" count="1" selected="0">
            <x v="13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3">
      <pivotArea dataOnly="0" labelOnly="1" fieldPosition="0">
        <references count="3">
          <reference field="1" count="1" selected="0">
            <x v="16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2">
      <pivotArea dataOnly="0" labelOnly="1" fieldPosition="0">
        <references count="3">
          <reference field="1" count="1" selected="0">
            <x v="18"/>
          </reference>
          <reference field="2" count="1" selected="0">
            <x v="5"/>
          </reference>
          <reference field="3" count="1">
            <x v="9"/>
          </reference>
        </references>
      </pivotArea>
    </format>
    <format dxfId="11">
      <pivotArea dataOnly="0" labelOnly="1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10">
      <pivotArea dataOnly="0" labelOnly="1" fieldPosition="0">
        <references count="3">
          <reference field="1" count="1" selected="0">
            <x v="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9">
      <pivotArea dataOnly="0" labelOnly="1" fieldPosition="0">
        <references count="3">
          <reference field="1" count="1" selected="0">
            <x v="8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8">
      <pivotArea dataOnly="0" labelOnly="1" fieldPosition="0">
        <references count="3">
          <reference field="1" count="1" selected="0">
            <x v="9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7">
      <pivotArea dataOnly="0" labelOnly="1" fieldPosition="0">
        <references count="3">
          <reference field="1" count="1" selected="0">
            <x v="10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6">
      <pivotArea dataOnly="0" labelOnly="1" fieldPosition="0">
        <references count="3">
          <reference field="1" count="1" selected="0">
            <x v="11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5">
      <pivotArea dataOnly="0" labelOnly="1" fieldPosition="0">
        <references count="3">
          <reference field="1" count="1" selected="0">
            <x v="12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4">
      <pivotArea dataOnly="0" labelOnly="1" fieldPosition="0">
        <references count="3">
          <reference field="1" count="1" selected="0">
            <x v="15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3">
      <pivotArea dataOnly="0" labelOnly="1" fieldPosition="0">
        <references count="3">
          <reference field="1" count="1" selected="0">
            <x v="16"/>
          </reference>
          <reference field="2" count="1" selected="0">
            <x v="6"/>
          </reference>
          <reference field="3" count="2">
            <x v="3"/>
            <x v="8"/>
          </reference>
        </references>
      </pivotArea>
    </format>
    <format dxfId="2">
      <pivotArea dataOnly="0" labelOnly="1" fieldPosition="0">
        <references count="3">
          <reference field="1" count="1" selected="0">
            <x v="17"/>
          </reference>
          <reference field="2" count="1" selected="0">
            <x v="6"/>
          </reference>
          <reference field="3" count="1">
            <x v="8"/>
          </reference>
        </references>
      </pivotArea>
    </format>
    <format dxfId="1">
      <pivotArea dataOnly="0" labelOnly="1" fieldPosition="0">
        <references count="3">
          <reference field="1" count="1" selected="0">
            <x v="18"/>
          </reference>
          <reference field="2" count="1" selected="0">
            <x v="6"/>
          </reference>
          <reference field="3" count="1">
            <x v="3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A9EE-6429-4E6F-8F29-68C5EAF708F0}">
  <sheetPr>
    <tabColor indexed="9"/>
  </sheetPr>
  <dimension ref="A1:V145"/>
  <sheetViews>
    <sheetView zoomScale="130" zoomScaleNormal="130" workbookViewId="0">
      <pane xSplit="2" ySplit="4" topLeftCell="F116" activePane="bottomRight" state="frozen"/>
      <selection pane="topRight" activeCell="C1" sqref="C1"/>
      <selection pane="bottomLeft" activeCell="A5" sqref="A5"/>
      <selection pane="bottomRight" activeCell="O123" sqref="O123"/>
    </sheetView>
  </sheetViews>
  <sheetFormatPr defaultRowHeight="21.75"/>
  <cols>
    <col min="1" max="1" width="5.75" style="5" customWidth="1"/>
    <col min="2" max="2" width="13.75" style="34" customWidth="1"/>
    <col min="3" max="3" width="5.625" style="34" bestFit="1" customWidth="1"/>
    <col min="4" max="4" width="10.625" style="32" bestFit="1" customWidth="1"/>
    <col min="5" max="5" width="15" style="207" bestFit="1" customWidth="1"/>
    <col min="6" max="6" width="4.375" style="211" bestFit="1" customWidth="1"/>
    <col min="7" max="7" width="8.375" style="34" bestFit="1" customWidth="1"/>
    <col min="8" max="8" width="12.125" style="207" customWidth="1"/>
    <col min="9" max="9" width="5" style="492" bestFit="1" customWidth="1"/>
    <col min="10" max="10" width="14.75" style="955" customWidth="1"/>
    <col min="11" max="11" width="5" style="306" bestFit="1" customWidth="1"/>
    <col min="12" max="12" width="6.625" style="307" bestFit="1" customWidth="1"/>
    <col min="13" max="13" width="5.625" style="307" bestFit="1" customWidth="1"/>
    <col min="14" max="14" width="8.75" style="308" customWidth="1"/>
    <col min="15" max="15" width="14" style="968" bestFit="1" customWidth="1"/>
    <col min="16" max="16" width="4.875" style="306" customWidth="1"/>
    <col min="17" max="17" width="12.875" style="306" bestFit="1" customWidth="1"/>
    <col min="18" max="18" width="6.625" style="206" customWidth="1"/>
    <col min="19" max="19" width="10.25" style="32" customWidth="1"/>
    <col min="20" max="20" width="15.625" style="205" customWidth="1"/>
    <col min="21" max="21" width="11.375" style="5" customWidth="1"/>
    <col min="22" max="22" width="11.375" style="5" bestFit="1" customWidth="1"/>
    <col min="23" max="248" width="9.125" style="5"/>
    <col min="249" max="249" width="5.75" style="5" customWidth="1"/>
    <col min="250" max="250" width="18" style="5" customWidth="1"/>
    <col min="251" max="251" width="5.375" style="5" customWidth="1"/>
    <col min="252" max="252" width="8.75" style="5" customWidth="1"/>
    <col min="253" max="253" width="10.125" style="5" customWidth="1"/>
    <col min="254" max="254" width="5.125" style="5" customWidth="1"/>
    <col min="255" max="255" width="7.875" style="5" customWidth="1"/>
    <col min="256" max="256" width="9.25" style="5" bestFit="1" customWidth="1"/>
    <col min="257" max="257" width="6.125" style="5" bestFit="1" customWidth="1"/>
    <col min="258" max="258" width="9.25" style="5" bestFit="1" customWidth="1"/>
    <col min="259" max="259" width="4.125" style="5" customWidth="1"/>
    <col min="260" max="260" width="7.125" style="5" customWidth="1"/>
    <col min="261" max="261" width="6" style="5" customWidth="1"/>
    <col min="262" max="263" width="8.125" style="5" customWidth="1"/>
    <col min="264" max="264" width="4.75" style="5" customWidth="1"/>
    <col min="265" max="265" width="8.125" style="5" customWidth="1"/>
    <col min="266" max="266" width="6.875" style="5" bestFit="1" customWidth="1"/>
    <col min="267" max="267" width="8.75" style="5" customWidth="1"/>
    <col min="268" max="268" width="12.25" style="5" customWidth="1"/>
    <col min="269" max="270" width="9.125" style="5"/>
    <col min="271" max="271" width="14.625" style="5" bestFit="1" customWidth="1"/>
    <col min="272" max="504" width="9.125" style="5"/>
    <col min="505" max="505" width="5.75" style="5" customWidth="1"/>
    <col min="506" max="506" width="18" style="5" customWidth="1"/>
    <col min="507" max="507" width="5.375" style="5" customWidth="1"/>
    <col min="508" max="508" width="8.75" style="5" customWidth="1"/>
    <col min="509" max="509" width="10.125" style="5" customWidth="1"/>
    <col min="510" max="510" width="5.125" style="5" customWidth="1"/>
    <col min="511" max="511" width="7.875" style="5" customWidth="1"/>
    <col min="512" max="512" width="9.25" style="5" bestFit="1" customWidth="1"/>
    <col min="513" max="513" width="6.125" style="5" bestFit="1" customWidth="1"/>
    <col min="514" max="514" width="9.25" style="5" bestFit="1" customWidth="1"/>
    <col min="515" max="515" width="4.125" style="5" customWidth="1"/>
    <col min="516" max="516" width="7.125" style="5" customWidth="1"/>
    <col min="517" max="517" width="6" style="5" customWidth="1"/>
    <col min="518" max="519" width="8.125" style="5" customWidth="1"/>
    <col min="520" max="520" width="4.75" style="5" customWidth="1"/>
    <col min="521" max="521" width="8.125" style="5" customWidth="1"/>
    <col min="522" max="522" width="6.875" style="5" bestFit="1" customWidth="1"/>
    <col min="523" max="523" width="8.75" style="5" customWidth="1"/>
    <col min="524" max="524" width="12.25" style="5" customWidth="1"/>
    <col min="525" max="526" width="9.125" style="5"/>
    <col min="527" max="527" width="14.625" style="5" bestFit="1" customWidth="1"/>
    <col min="528" max="760" width="9.125" style="5"/>
    <col min="761" max="761" width="5.75" style="5" customWidth="1"/>
    <col min="762" max="762" width="18" style="5" customWidth="1"/>
    <col min="763" max="763" width="5.375" style="5" customWidth="1"/>
    <col min="764" max="764" width="8.75" style="5" customWidth="1"/>
    <col min="765" max="765" width="10.125" style="5" customWidth="1"/>
    <col min="766" max="766" width="5.125" style="5" customWidth="1"/>
    <col min="767" max="767" width="7.875" style="5" customWidth="1"/>
    <col min="768" max="768" width="9.25" style="5" bestFit="1" customWidth="1"/>
    <col min="769" max="769" width="6.125" style="5" bestFit="1" customWidth="1"/>
    <col min="770" max="770" width="9.25" style="5" bestFit="1" customWidth="1"/>
    <col min="771" max="771" width="4.125" style="5" customWidth="1"/>
    <col min="772" max="772" width="7.125" style="5" customWidth="1"/>
    <col min="773" max="773" width="6" style="5" customWidth="1"/>
    <col min="774" max="775" width="8.125" style="5" customWidth="1"/>
    <col min="776" max="776" width="4.75" style="5" customWidth="1"/>
    <col min="777" max="777" width="8.125" style="5" customWidth="1"/>
    <col min="778" max="778" width="6.875" style="5" bestFit="1" customWidth="1"/>
    <col min="779" max="779" width="8.75" style="5" customWidth="1"/>
    <col min="780" max="780" width="12.25" style="5" customWidth="1"/>
    <col min="781" max="782" width="9.125" style="5"/>
    <col min="783" max="783" width="14.625" style="5" bestFit="1" customWidth="1"/>
    <col min="784" max="1016" width="9.125" style="5"/>
    <col min="1017" max="1017" width="5.75" style="5" customWidth="1"/>
    <col min="1018" max="1018" width="18" style="5" customWidth="1"/>
    <col min="1019" max="1019" width="5.375" style="5" customWidth="1"/>
    <col min="1020" max="1020" width="8.75" style="5" customWidth="1"/>
    <col min="1021" max="1021" width="10.125" style="5" customWidth="1"/>
    <col min="1022" max="1022" width="5.125" style="5" customWidth="1"/>
    <col min="1023" max="1023" width="7.875" style="5" customWidth="1"/>
    <col min="1024" max="1024" width="9.25" style="5" bestFit="1" customWidth="1"/>
    <col min="1025" max="1025" width="6.125" style="5" bestFit="1" customWidth="1"/>
    <col min="1026" max="1026" width="9.25" style="5" bestFit="1" customWidth="1"/>
    <col min="1027" max="1027" width="4.125" style="5" customWidth="1"/>
    <col min="1028" max="1028" width="7.125" style="5" customWidth="1"/>
    <col min="1029" max="1029" width="6" style="5" customWidth="1"/>
    <col min="1030" max="1031" width="8.125" style="5" customWidth="1"/>
    <col min="1032" max="1032" width="4.75" style="5" customWidth="1"/>
    <col min="1033" max="1033" width="8.125" style="5" customWidth="1"/>
    <col min="1034" max="1034" width="6.875" style="5" bestFit="1" customWidth="1"/>
    <col min="1035" max="1035" width="8.75" style="5" customWidth="1"/>
    <col min="1036" max="1036" width="12.25" style="5" customWidth="1"/>
    <col min="1037" max="1038" width="9.125" style="5"/>
    <col min="1039" max="1039" width="14.625" style="5" bestFit="1" customWidth="1"/>
    <col min="1040" max="1272" width="9.125" style="5"/>
    <col min="1273" max="1273" width="5.75" style="5" customWidth="1"/>
    <col min="1274" max="1274" width="18" style="5" customWidth="1"/>
    <col min="1275" max="1275" width="5.375" style="5" customWidth="1"/>
    <col min="1276" max="1276" width="8.75" style="5" customWidth="1"/>
    <col min="1277" max="1277" width="10.125" style="5" customWidth="1"/>
    <col min="1278" max="1278" width="5.125" style="5" customWidth="1"/>
    <col min="1279" max="1279" width="7.875" style="5" customWidth="1"/>
    <col min="1280" max="1280" width="9.25" style="5" bestFit="1" customWidth="1"/>
    <col min="1281" max="1281" width="6.125" style="5" bestFit="1" customWidth="1"/>
    <col min="1282" max="1282" width="9.25" style="5" bestFit="1" customWidth="1"/>
    <col min="1283" max="1283" width="4.125" style="5" customWidth="1"/>
    <col min="1284" max="1284" width="7.125" style="5" customWidth="1"/>
    <col min="1285" max="1285" width="6" style="5" customWidth="1"/>
    <col min="1286" max="1287" width="8.125" style="5" customWidth="1"/>
    <col min="1288" max="1288" width="4.75" style="5" customWidth="1"/>
    <col min="1289" max="1289" width="8.125" style="5" customWidth="1"/>
    <col min="1290" max="1290" width="6.875" style="5" bestFit="1" customWidth="1"/>
    <col min="1291" max="1291" width="8.75" style="5" customWidth="1"/>
    <col min="1292" max="1292" width="12.25" style="5" customWidth="1"/>
    <col min="1293" max="1294" width="9.125" style="5"/>
    <col min="1295" max="1295" width="14.625" style="5" bestFit="1" customWidth="1"/>
    <col min="1296" max="1528" width="9.125" style="5"/>
    <col min="1529" max="1529" width="5.75" style="5" customWidth="1"/>
    <col min="1530" max="1530" width="18" style="5" customWidth="1"/>
    <col min="1531" max="1531" width="5.375" style="5" customWidth="1"/>
    <col min="1532" max="1532" width="8.75" style="5" customWidth="1"/>
    <col min="1533" max="1533" width="10.125" style="5" customWidth="1"/>
    <col min="1534" max="1534" width="5.125" style="5" customWidth="1"/>
    <col min="1535" max="1535" width="7.875" style="5" customWidth="1"/>
    <col min="1536" max="1536" width="9.25" style="5" bestFit="1" customWidth="1"/>
    <col min="1537" max="1537" width="6.125" style="5" bestFit="1" customWidth="1"/>
    <col min="1538" max="1538" width="9.25" style="5" bestFit="1" customWidth="1"/>
    <col min="1539" max="1539" width="4.125" style="5" customWidth="1"/>
    <col min="1540" max="1540" width="7.125" style="5" customWidth="1"/>
    <col min="1541" max="1541" width="6" style="5" customWidth="1"/>
    <col min="1542" max="1543" width="8.125" style="5" customWidth="1"/>
    <col min="1544" max="1544" width="4.75" style="5" customWidth="1"/>
    <col min="1545" max="1545" width="8.125" style="5" customWidth="1"/>
    <col min="1546" max="1546" width="6.875" style="5" bestFit="1" customWidth="1"/>
    <col min="1547" max="1547" width="8.75" style="5" customWidth="1"/>
    <col min="1548" max="1548" width="12.25" style="5" customWidth="1"/>
    <col min="1549" max="1550" width="9.125" style="5"/>
    <col min="1551" max="1551" width="14.625" style="5" bestFit="1" customWidth="1"/>
    <col min="1552" max="1784" width="9.125" style="5"/>
    <col min="1785" max="1785" width="5.75" style="5" customWidth="1"/>
    <col min="1786" max="1786" width="18" style="5" customWidth="1"/>
    <col min="1787" max="1787" width="5.375" style="5" customWidth="1"/>
    <col min="1788" max="1788" width="8.75" style="5" customWidth="1"/>
    <col min="1789" max="1789" width="10.125" style="5" customWidth="1"/>
    <col min="1790" max="1790" width="5.125" style="5" customWidth="1"/>
    <col min="1791" max="1791" width="7.875" style="5" customWidth="1"/>
    <col min="1792" max="1792" width="9.25" style="5" bestFit="1" customWidth="1"/>
    <col min="1793" max="1793" width="6.125" style="5" bestFit="1" customWidth="1"/>
    <col min="1794" max="1794" width="9.25" style="5" bestFit="1" customWidth="1"/>
    <col min="1795" max="1795" width="4.125" style="5" customWidth="1"/>
    <col min="1796" max="1796" width="7.125" style="5" customWidth="1"/>
    <col min="1797" max="1797" width="6" style="5" customWidth="1"/>
    <col min="1798" max="1799" width="8.125" style="5" customWidth="1"/>
    <col min="1800" max="1800" width="4.75" style="5" customWidth="1"/>
    <col min="1801" max="1801" width="8.125" style="5" customWidth="1"/>
    <col min="1802" max="1802" width="6.875" style="5" bestFit="1" customWidth="1"/>
    <col min="1803" max="1803" width="8.75" style="5" customWidth="1"/>
    <col min="1804" max="1804" width="12.25" style="5" customWidth="1"/>
    <col min="1805" max="1806" width="9.125" style="5"/>
    <col min="1807" max="1807" width="14.625" style="5" bestFit="1" customWidth="1"/>
    <col min="1808" max="2040" width="9.125" style="5"/>
    <col min="2041" max="2041" width="5.75" style="5" customWidth="1"/>
    <col min="2042" max="2042" width="18" style="5" customWidth="1"/>
    <col min="2043" max="2043" width="5.375" style="5" customWidth="1"/>
    <col min="2044" max="2044" width="8.75" style="5" customWidth="1"/>
    <col min="2045" max="2045" width="10.125" style="5" customWidth="1"/>
    <col min="2046" max="2046" width="5.125" style="5" customWidth="1"/>
    <col min="2047" max="2047" width="7.875" style="5" customWidth="1"/>
    <col min="2048" max="2048" width="9.25" style="5" bestFit="1" customWidth="1"/>
    <col min="2049" max="2049" width="6.125" style="5" bestFit="1" customWidth="1"/>
    <col min="2050" max="2050" width="9.25" style="5" bestFit="1" customWidth="1"/>
    <col min="2051" max="2051" width="4.125" style="5" customWidth="1"/>
    <col min="2052" max="2052" width="7.125" style="5" customWidth="1"/>
    <col min="2053" max="2053" width="6" style="5" customWidth="1"/>
    <col min="2054" max="2055" width="8.125" style="5" customWidth="1"/>
    <col min="2056" max="2056" width="4.75" style="5" customWidth="1"/>
    <col min="2057" max="2057" width="8.125" style="5" customWidth="1"/>
    <col min="2058" max="2058" width="6.875" style="5" bestFit="1" customWidth="1"/>
    <col min="2059" max="2059" width="8.75" style="5" customWidth="1"/>
    <col min="2060" max="2060" width="12.25" style="5" customWidth="1"/>
    <col min="2061" max="2062" width="9.125" style="5"/>
    <col min="2063" max="2063" width="14.625" style="5" bestFit="1" customWidth="1"/>
    <col min="2064" max="2296" width="9.125" style="5"/>
    <col min="2297" max="2297" width="5.75" style="5" customWidth="1"/>
    <col min="2298" max="2298" width="18" style="5" customWidth="1"/>
    <col min="2299" max="2299" width="5.375" style="5" customWidth="1"/>
    <col min="2300" max="2300" width="8.75" style="5" customWidth="1"/>
    <col min="2301" max="2301" width="10.125" style="5" customWidth="1"/>
    <col min="2302" max="2302" width="5.125" style="5" customWidth="1"/>
    <col min="2303" max="2303" width="7.875" style="5" customWidth="1"/>
    <col min="2304" max="2304" width="9.25" style="5" bestFit="1" customWidth="1"/>
    <col min="2305" max="2305" width="6.125" style="5" bestFit="1" customWidth="1"/>
    <col min="2306" max="2306" width="9.25" style="5" bestFit="1" customWidth="1"/>
    <col min="2307" max="2307" width="4.125" style="5" customWidth="1"/>
    <col min="2308" max="2308" width="7.125" style="5" customWidth="1"/>
    <col min="2309" max="2309" width="6" style="5" customWidth="1"/>
    <col min="2310" max="2311" width="8.125" style="5" customWidth="1"/>
    <col min="2312" max="2312" width="4.75" style="5" customWidth="1"/>
    <col min="2313" max="2313" width="8.125" style="5" customWidth="1"/>
    <col min="2314" max="2314" width="6.875" style="5" bestFit="1" customWidth="1"/>
    <col min="2315" max="2315" width="8.75" style="5" customWidth="1"/>
    <col min="2316" max="2316" width="12.25" style="5" customWidth="1"/>
    <col min="2317" max="2318" width="9.125" style="5"/>
    <col min="2319" max="2319" width="14.625" style="5" bestFit="1" customWidth="1"/>
    <col min="2320" max="2552" width="9.125" style="5"/>
    <col min="2553" max="2553" width="5.75" style="5" customWidth="1"/>
    <col min="2554" max="2554" width="18" style="5" customWidth="1"/>
    <col min="2555" max="2555" width="5.375" style="5" customWidth="1"/>
    <col min="2556" max="2556" width="8.75" style="5" customWidth="1"/>
    <col min="2557" max="2557" width="10.125" style="5" customWidth="1"/>
    <col min="2558" max="2558" width="5.125" style="5" customWidth="1"/>
    <col min="2559" max="2559" width="7.875" style="5" customWidth="1"/>
    <col min="2560" max="2560" width="9.25" style="5" bestFit="1" customWidth="1"/>
    <col min="2561" max="2561" width="6.125" style="5" bestFit="1" customWidth="1"/>
    <col min="2562" max="2562" width="9.25" style="5" bestFit="1" customWidth="1"/>
    <col min="2563" max="2563" width="4.125" style="5" customWidth="1"/>
    <col min="2564" max="2564" width="7.125" style="5" customWidth="1"/>
    <col min="2565" max="2565" width="6" style="5" customWidth="1"/>
    <col min="2566" max="2567" width="8.125" style="5" customWidth="1"/>
    <col min="2568" max="2568" width="4.75" style="5" customWidth="1"/>
    <col min="2569" max="2569" width="8.125" style="5" customWidth="1"/>
    <col min="2570" max="2570" width="6.875" style="5" bestFit="1" customWidth="1"/>
    <col min="2571" max="2571" width="8.75" style="5" customWidth="1"/>
    <col min="2572" max="2572" width="12.25" style="5" customWidth="1"/>
    <col min="2573" max="2574" width="9.125" style="5"/>
    <col min="2575" max="2575" width="14.625" style="5" bestFit="1" customWidth="1"/>
    <col min="2576" max="2808" width="9.125" style="5"/>
    <col min="2809" max="2809" width="5.75" style="5" customWidth="1"/>
    <col min="2810" max="2810" width="18" style="5" customWidth="1"/>
    <col min="2811" max="2811" width="5.375" style="5" customWidth="1"/>
    <col min="2812" max="2812" width="8.75" style="5" customWidth="1"/>
    <col min="2813" max="2813" width="10.125" style="5" customWidth="1"/>
    <col min="2814" max="2814" width="5.125" style="5" customWidth="1"/>
    <col min="2815" max="2815" width="7.875" style="5" customWidth="1"/>
    <col min="2816" max="2816" width="9.25" style="5" bestFit="1" customWidth="1"/>
    <col min="2817" max="2817" width="6.125" style="5" bestFit="1" customWidth="1"/>
    <col min="2818" max="2818" width="9.25" style="5" bestFit="1" customWidth="1"/>
    <col min="2819" max="2819" width="4.125" style="5" customWidth="1"/>
    <col min="2820" max="2820" width="7.125" style="5" customWidth="1"/>
    <col min="2821" max="2821" width="6" style="5" customWidth="1"/>
    <col min="2822" max="2823" width="8.125" style="5" customWidth="1"/>
    <col min="2824" max="2824" width="4.75" style="5" customWidth="1"/>
    <col min="2825" max="2825" width="8.125" style="5" customWidth="1"/>
    <col min="2826" max="2826" width="6.875" style="5" bestFit="1" customWidth="1"/>
    <col min="2827" max="2827" width="8.75" style="5" customWidth="1"/>
    <col min="2828" max="2828" width="12.25" style="5" customWidth="1"/>
    <col min="2829" max="2830" width="9.125" style="5"/>
    <col min="2831" max="2831" width="14.625" style="5" bestFit="1" customWidth="1"/>
    <col min="2832" max="3064" width="9.125" style="5"/>
    <col min="3065" max="3065" width="5.75" style="5" customWidth="1"/>
    <col min="3066" max="3066" width="18" style="5" customWidth="1"/>
    <col min="3067" max="3067" width="5.375" style="5" customWidth="1"/>
    <col min="3068" max="3068" width="8.75" style="5" customWidth="1"/>
    <col min="3069" max="3069" width="10.125" style="5" customWidth="1"/>
    <col min="3070" max="3070" width="5.125" style="5" customWidth="1"/>
    <col min="3071" max="3071" width="7.875" style="5" customWidth="1"/>
    <col min="3072" max="3072" width="9.25" style="5" bestFit="1" customWidth="1"/>
    <col min="3073" max="3073" width="6.125" style="5" bestFit="1" customWidth="1"/>
    <col min="3074" max="3074" width="9.25" style="5" bestFit="1" customWidth="1"/>
    <col min="3075" max="3075" width="4.125" style="5" customWidth="1"/>
    <col min="3076" max="3076" width="7.125" style="5" customWidth="1"/>
    <col min="3077" max="3077" width="6" style="5" customWidth="1"/>
    <col min="3078" max="3079" width="8.125" style="5" customWidth="1"/>
    <col min="3080" max="3080" width="4.75" style="5" customWidth="1"/>
    <col min="3081" max="3081" width="8.125" style="5" customWidth="1"/>
    <col min="3082" max="3082" width="6.875" style="5" bestFit="1" customWidth="1"/>
    <col min="3083" max="3083" width="8.75" style="5" customWidth="1"/>
    <col min="3084" max="3084" width="12.25" style="5" customWidth="1"/>
    <col min="3085" max="3086" width="9.125" style="5"/>
    <col min="3087" max="3087" width="14.625" style="5" bestFit="1" customWidth="1"/>
    <col min="3088" max="3320" width="9.125" style="5"/>
    <col min="3321" max="3321" width="5.75" style="5" customWidth="1"/>
    <col min="3322" max="3322" width="18" style="5" customWidth="1"/>
    <col min="3323" max="3323" width="5.375" style="5" customWidth="1"/>
    <col min="3324" max="3324" width="8.75" style="5" customWidth="1"/>
    <col min="3325" max="3325" width="10.125" style="5" customWidth="1"/>
    <col min="3326" max="3326" width="5.125" style="5" customWidth="1"/>
    <col min="3327" max="3327" width="7.875" style="5" customWidth="1"/>
    <col min="3328" max="3328" width="9.25" style="5" bestFit="1" customWidth="1"/>
    <col min="3329" max="3329" width="6.125" style="5" bestFit="1" customWidth="1"/>
    <col min="3330" max="3330" width="9.25" style="5" bestFit="1" customWidth="1"/>
    <col min="3331" max="3331" width="4.125" style="5" customWidth="1"/>
    <col min="3332" max="3332" width="7.125" style="5" customWidth="1"/>
    <col min="3333" max="3333" width="6" style="5" customWidth="1"/>
    <col min="3334" max="3335" width="8.125" style="5" customWidth="1"/>
    <col min="3336" max="3336" width="4.75" style="5" customWidth="1"/>
    <col min="3337" max="3337" width="8.125" style="5" customWidth="1"/>
    <col min="3338" max="3338" width="6.875" style="5" bestFit="1" customWidth="1"/>
    <col min="3339" max="3339" width="8.75" style="5" customWidth="1"/>
    <col min="3340" max="3340" width="12.25" style="5" customWidth="1"/>
    <col min="3341" max="3342" width="9.125" style="5"/>
    <col min="3343" max="3343" width="14.625" style="5" bestFit="1" customWidth="1"/>
    <col min="3344" max="3576" width="9.125" style="5"/>
    <col min="3577" max="3577" width="5.75" style="5" customWidth="1"/>
    <col min="3578" max="3578" width="18" style="5" customWidth="1"/>
    <col min="3579" max="3579" width="5.375" style="5" customWidth="1"/>
    <col min="3580" max="3580" width="8.75" style="5" customWidth="1"/>
    <col min="3581" max="3581" width="10.125" style="5" customWidth="1"/>
    <col min="3582" max="3582" width="5.125" style="5" customWidth="1"/>
    <col min="3583" max="3583" width="7.875" style="5" customWidth="1"/>
    <col min="3584" max="3584" width="9.25" style="5" bestFit="1" customWidth="1"/>
    <col min="3585" max="3585" width="6.125" style="5" bestFit="1" customWidth="1"/>
    <col min="3586" max="3586" width="9.25" style="5" bestFit="1" customWidth="1"/>
    <col min="3587" max="3587" width="4.125" style="5" customWidth="1"/>
    <col min="3588" max="3588" width="7.125" style="5" customWidth="1"/>
    <col min="3589" max="3589" width="6" style="5" customWidth="1"/>
    <col min="3590" max="3591" width="8.125" style="5" customWidth="1"/>
    <col min="3592" max="3592" width="4.75" style="5" customWidth="1"/>
    <col min="3593" max="3593" width="8.125" style="5" customWidth="1"/>
    <col min="3594" max="3594" width="6.875" style="5" bestFit="1" customWidth="1"/>
    <col min="3595" max="3595" width="8.75" style="5" customWidth="1"/>
    <col min="3596" max="3596" width="12.25" style="5" customWidth="1"/>
    <col min="3597" max="3598" width="9.125" style="5"/>
    <col min="3599" max="3599" width="14.625" style="5" bestFit="1" customWidth="1"/>
    <col min="3600" max="3832" width="9.125" style="5"/>
    <col min="3833" max="3833" width="5.75" style="5" customWidth="1"/>
    <col min="3834" max="3834" width="18" style="5" customWidth="1"/>
    <col min="3835" max="3835" width="5.375" style="5" customWidth="1"/>
    <col min="3836" max="3836" width="8.75" style="5" customWidth="1"/>
    <col min="3837" max="3837" width="10.125" style="5" customWidth="1"/>
    <col min="3838" max="3838" width="5.125" style="5" customWidth="1"/>
    <col min="3839" max="3839" width="7.875" style="5" customWidth="1"/>
    <col min="3840" max="3840" width="9.25" style="5" bestFit="1" customWidth="1"/>
    <col min="3841" max="3841" width="6.125" style="5" bestFit="1" customWidth="1"/>
    <col min="3842" max="3842" width="9.25" style="5" bestFit="1" customWidth="1"/>
    <col min="3843" max="3843" width="4.125" style="5" customWidth="1"/>
    <col min="3844" max="3844" width="7.125" style="5" customWidth="1"/>
    <col min="3845" max="3845" width="6" style="5" customWidth="1"/>
    <col min="3846" max="3847" width="8.125" style="5" customWidth="1"/>
    <col min="3848" max="3848" width="4.75" style="5" customWidth="1"/>
    <col min="3849" max="3849" width="8.125" style="5" customWidth="1"/>
    <col min="3850" max="3850" width="6.875" style="5" bestFit="1" customWidth="1"/>
    <col min="3851" max="3851" width="8.75" style="5" customWidth="1"/>
    <col min="3852" max="3852" width="12.25" style="5" customWidth="1"/>
    <col min="3853" max="3854" width="9.125" style="5"/>
    <col min="3855" max="3855" width="14.625" style="5" bestFit="1" customWidth="1"/>
    <col min="3856" max="4088" width="9.125" style="5"/>
    <col min="4089" max="4089" width="5.75" style="5" customWidth="1"/>
    <col min="4090" max="4090" width="18" style="5" customWidth="1"/>
    <col min="4091" max="4091" width="5.375" style="5" customWidth="1"/>
    <col min="4092" max="4092" width="8.75" style="5" customWidth="1"/>
    <col min="4093" max="4093" width="10.125" style="5" customWidth="1"/>
    <col min="4094" max="4094" width="5.125" style="5" customWidth="1"/>
    <col min="4095" max="4095" width="7.875" style="5" customWidth="1"/>
    <col min="4096" max="4096" width="9.25" style="5" bestFit="1" customWidth="1"/>
    <col min="4097" max="4097" width="6.125" style="5" bestFit="1" customWidth="1"/>
    <col min="4098" max="4098" width="9.25" style="5" bestFit="1" customWidth="1"/>
    <col min="4099" max="4099" width="4.125" style="5" customWidth="1"/>
    <col min="4100" max="4100" width="7.125" style="5" customWidth="1"/>
    <col min="4101" max="4101" width="6" style="5" customWidth="1"/>
    <col min="4102" max="4103" width="8.125" style="5" customWidth="1"/>
    <col min="4104" max="4104" width="4.75" style="5" customWidth="1"/>
    <col min="4105" max="4105" width="8.125" style="5" customWidth="1"/>
    <col min="4106" max="4106" width="6.875" style="5" bestFit="1" customWidth="1"/>
    <col min="4107" max="4107" width="8.75" style="5" customWidth="1"/>
    <col min="4108" max="4108" width="12.25" style="5" customWidth="1"/>
    <col min="4109" max="4110" width="9.125" style="5"/>
    <col min="4111" max="4111" width="14.625" style="5" bestFit="1" customWidth="1"/>
    <col min="4112" max="4344" width="9.125" style="5"/>
    <col min="4345" max="4345" width="5.75" style="5" customWidth="1"/>
    <col min="4346" max="4346" width="18" style="5" customWidth="1"/>
    <col min="4347" max="4347" width="5.375" style="5" customWidth="1"/>
    <col min="4348" max="4348" width="8.75" style="5" customWidth="1"/>
    <col min="4349" max="4349" width="10.125" style="5" customWidth="1"/>
    <col min="4350" max="4350" width="5.125" style="5" customWidth="1"/>
    <col min="4351" max="4351" width="7.875" style="5" customWidth="1"/>
    <col min="4352" max="4352" width="9.25" style="5" bestFit="1" customWidth="1"/>
    <col min="4353" max="4353" width="6.125" style="5" bestFit="1" customWidth="1"/>
    <col min="4354" max="4354" width="9.25" style="5" bestFit="1" customWidth="1"/>
    <col min="4355" max="4355" width="4.125" style="5" customWidth="1"/>
    <col min="4356" max="4356" width="7.125" style="5" customWidth="1"/>
    <col min="4357" max="4357" width="6" style="5" customWidth="1"/>
    <col min="4358" max="4359" width="8.125" style="5" customWidth="1"/>
    <col min="4360" max="4360" width="4.75" style="5" customWidth="1"/>
    <col min="4361" max="4361" width="8.125" style="5" customWidth="1"/>
    <col min="4362" max="4362" width="6.875" style="5" bestFit="1" customWidth="1"/>
    <col min="4363" max="4363" width="8.75" style="5" customWidth="1"/>
    <col min="4364" max="4364" width="12.25" style="5" customWidth="1"/>
    <col min="4365" max="4366" width="9.125" style="5"/>
    <col min="4367" max="4367" width="14.625" style="5" bestFit="1" customWidth="1"/>
    <col min="4368" max="4600" width="9.125" style="5"/>
    <col min="4601" max="4601" width="5.75" style="5" customWidth="1"/>
    <col min="4602" max="4602" width="18" style="5" customWidth="1"/>
    <col min="4603" max="4603" width="5.375" style="5" customWidth="1"/>
    <col min="4604" max="4604" width="8.75" style="5" customWidth="1"/>
    <col min="4605" max="4605" width="10.125" style="5" customWidth="1"/>
    <col min="4606" max="4606" width="5.125" style="5" customWidth="1"/>
    <col min="4607" max="4607" width="7.875" style="5" customWidth="1"/>
    <col min="4608" max="4608" width="9.25" style="5" bestFit="1" customWidth="1"/>
    <col min="4609" max="4609" width="6.125" style="5" bestFit="1" customWidth="1"/>
    <col min="4610" max="4610" width="9.25" style="5" bestFit="1" customWidth="1"/>
    <col min="4611" max="4611" width="4.125" style="5" customWidth="1"/>
    <col min="4612" max="4612" width="7.125" style="5" customWidth="1"/>
    <col min="4613" max="4613" width="6" style="5" customWidth="1"/>
    <col min="4614" max="4615" width="8.125" style="5" customWidth="1"/>
    <col min="4616" max="4616" width="4.75" style="5" customWidth="1"/>
    <col min="4617" max="4617" width="8.125" style="5" customWidth="1"/>
    <col min="4618" max="4618" width="6.875" style="5" bestFit="1" customWidth="1"/>
    <col min="4619" max="4619" width="8.75" style="5" customWidth="1"/>
    <col min="4620" max="4620" width="12.25" style="5" customWidth="1"/>
    <col min="4621" max="4622" width="9.125" style="5"/>
    <col min="4623" max="4623" width="14.625" style="5" bestFit="1" customWidth="1"/>
    <col min="4624" max="4856" width="9.125" style="5"/>
    <col min="4857" max="4857" width="5.75" style="5" customWidth="1"/>
    <col min="4858" max="4858" width="18" style="5" customWidth="1"/>
    <col min="4859" max="4859" width="5.375" style="5" customWidth="1"/>
    <col min="4860" max="4860" width="8.75" style="5" customWidth="1"/>
    <col min="4861" max="4861" width="10.125" style="5" customWidth="1"/>
    <col min="4862" max="4862" width="5.125" style="5" customWidth="1"/>
    <col min="4863" max="4863" width="7.875" style="5" customWidth="1"/>
    <col min="4864" max="4864" width="9.25" style="5" bestFit="1" customWidth="1"/>
    <col min="4865" max="4865" width="6.125" style="5" bestFit="1" customWidth="1"/>
    <col min="4866" max="4866" width="9.25" style="5" bestFit="1" customWidth="1"/>
    <col min="4867" max="4867" width="4.125" style="5" customWidth="1"/>
    <col min="4868" max="4868" width="7.125" style="5" customWidth="1"/>
    <col min="4869" max="4869" width="6" style="5" customWidth="1"/>
    <col min="4870" max="4871" width="8.125" style="5" customWidth="1"/>
    <col min="4872" max="4872" width="4.75" style="5" customWidth="1"/>
    <col min="4873" max="4873" width="8.125" style="5" customWidth="1"/>
    <col min="4874" max="4874" width="6.875" style="5" bestFit="1" customWidth="1"/>
    <col min="4875" max="4875" width="8.75" style="5" customWidth="1"/>
    <col min="4876" max="4876" width="12.25" style="5" customWidth="1"/>
    <col min="4877" max="4878" width="9.125" style="5"/>
    <col min="4879" max="4879" width="14.625" style="5" bestFit="1" customWidth="1"/>
    <col min="4880" max="5112" width="9.125" style="5"/>
    <col min="5113" max="5113" width="5.75" style="5" customWidth="1"/>
    <col min="5114" max="5114" width="18" style="5" customWidth="1"/>
    <col min="5115" max="5115" width="5.375" style="5" customWidth="1"/>
    <col min="5116" max="5116" width="8.75" style="5" customWidth="1"/>
    <col min="5117" max="5117" width="10.125" style="5" customWidth="1"/>
    <col min="5118" max="5118" width="5.125" style="5" customWidth="1"/>
    <col min="5119" max="5119" width="7.875" style="5" customWidth="1"/>
    <col min="5120" max="5120" width="9.25" style="5" bestFit="1" customWidth="1"/>
    <col min="5121" max="5121" width="6.125" style="5" bestFit="1" customWidth="1"/>
    <col min="5122" max="5122" width="9.25" style="5" bestFit="1" customWidth="1"/>
    <col min="5123" max="5123" width="4.125" style="5" customWidth="1"/>
    <col min="5124" max="5124" width="7.125" style="5" customWidth="1"/>
    <col min="5125" max="5125" width="6" style="5" customWidth="1"/>
    <col min="5126" max="5127" width="8.125" style="5" customWidth="1"/>
    <col min="5128" max="5128" width="4.75" style="5" customWidth="1"/>
    <col min="5129" max="5129" width="8.125" style="5" customWidth="1"/>
    <col min="5130" max="5130" width="6.875" style="5" bestFit="1" customWidth="1"/>
    <col min="5131" max="5131" width="8.75" style="5" customWidth="1"/>
    <col min="5132" max="5132" width="12.25" style="5" customWidth="1"/>
    <col min="5133" max="5134" width="9.125" style="5"/>
    <col min="5135" max="5135" width="14.625" style="5" bestFit="1" customWidth="1"/>
    <col min="5136" max="5368" width="9.125" style="5"/>
    <col min="5369" max="5369" width="5.75" style="5" customWidth="1"/>
    <col min="5370" max="5370" width="18" style="5" customWidth="1"/>
    <col min="5371" max="5371" width="5.375" style="5" customWidth="1"/>
    <col min="5372" max="5372" width="8.75" style="5" customWidth="1"/>
    <col min="5373" max="5373" width="10.125" style="5" customWidth="1"/>
    <col min="5374" max="5374" width="5.125" style="5" customWidth="1"/>
    <col min="5375" max="5375" width="7.875" style="5" customWidth="1"/>
    <col min="5376" max="5376" width="9.25" style="5" bestFit="1" customWidth="1"/>
    <col min="5377" max="5377" width="6.125" style="5" bestFit="1" customWidth="1"/>
    <col min="5378" max="5378" width="9.25" style="5" bestFit="1" customWidth="1"/>
    <col min="5379" max="5379" width="4.125" style="5" customWidth="1"/>
    <col min="5380" max="5380" width="7.125" style="5" customWidth="1"/>
    <col min="5381" max="5381" width="6" style="5" customWidth="1"/>
    <col min="5382" max="5383" width="8.125" style="5" customWidth="1"/>
    <col min="5384" max="5384" width="4.75" style="5" customWidth="1"/>
    <col min="5385" max="5385" width="8.125" style="5" customWidth="1"/>
    <col min="5386" max="5386" width="6.875" style="5" bestFit="1" customWidth="1"/>
    <col min="5387" max="5387" width="8.75" style="5" customWidth="1"/>
    <col min="5388" max="5388" width="12.25" style="5" customWidth="1"/>
    <col min="5389" max="5390" width="9.125" style="5"/>
    <col min="5391" max="5391" width="14.625" style="5" bestFit="1" customWidth="1"/>
    <col min="5392" max="5624" width="9.125" style="5"/>
    <col min="5625" max="5625" width="5.75" style="5" customWidth="1"/>
    <col min="5626" max="5626" width="18" style="5" customWidth="1"/>
    <col min="5627" max="5627" width="5.375" style="5" customWidth="1"/>
    <col min="5628" max="5628" width="8.75" style="5" customWidth="1"/>
    <col min="5629" max="5629" width="10.125" style="5" customWidth="1"/>
    <col min="5630" max="5630" width="5.125" style="5" customWidth="1"/>
    <col min="5631" max="5631" width="7.875" style="5" customWidth="1"/>
    <col min="5632" max="5632" width="9.25" style="5" bestFit="1" customWidth="1"/>
    <col min="5633" max="5633" width="6.125" style="5" bestFit="1" customWidth="1"/>
    <col min="5634" max="5634" width="9.25" style="5" bestFit="1" customWidth="1"/>
    <col min="5635" max="5635" width="4.125" style="5" customWidth="1"/>
    <col min="5636" max="5636" width="7.125" style="5" customWidth="1"/>
    <col min="5637" max="5637" width="6" style="5" customWidth="1"/>
    <col min="5638" max="5639" width="8.125" style="5" customWidth="1"/>
    <col min="5640" max="5640" width="4.75" style="5" customWidth="1"/>
    <col min="5641" max="5641" width="8.125" style="5" customWidth="1"/>
    <col min="5642" max="5642" width="6.875" style="5" bestFit="1" customWidth="1"/>
    <col min="5643" max="5643" width="8.75" style="5" customWidth="1"/>
    <col min="5644" max="5644" width="12.25" style="5" customWidth="1"/>
    <col min="5645" max="5646" width="9.125" style="5"/>
    <col min="5647" max="5647" width="14.625" style="5" bestFit="1" customWidth="1"/>
    <col min="5648" max="5880" width="9.125" style="5"/>
    <col min="5881" max="5881" width="5.75" style="5" customWidth="1"/>
    <col min="5882" max="5882" width="18" style="5" customWidth="1"/>
    <col min="5883" max="5883" width="5.375" style="5" customWidth="1"/>
    <col min="5884" max="5884" width="8.75" style="5" customWidth="1"/>
    <col min="5885" max="5885" width="10.125" style="5" customWidth="1"/>
    <col min="5886" max="5886" width="5.125" style="5" customWidth="1"/>
    <col min="5887" max="5887" width="7.875" style="5" customWidth="1"/>
    <col min="5888" max="5888" width="9.25" style="5" bestFit="1" customWidth="1"/>
    <col min="5889" max="5889" width="6.125" style="5" bestFit="1" customWidth="1"/>
    <col min="5890" max="5890" width="9.25" style="5" bestFit="1" customWidth="1"/>
    <col min="5891" max="5891" width="4.125" style="5" customWidth="1"/>
    <col min="5892" max="5892" width="7.125" style="5" customWidth="1"/>
    <col min="5893" max="5893" width="6" style="5" customWidth="1"/>
    <col min="5894" max="5895" width="8.125" style="5" customWidth="1"/>
    <col min="5896" max="5896" width="4.75" style="5" customWidth="1"/>
    <col min="5897" max="5897" width="8.125" style="5" customWidth="1"/>
    <col min="5898" max="5898" width="6.875" style="5" bestFit="1" customWidth="1"/>
    <col min="5899" max="5899" width="8.75" style="5" customWidth="1"/>
    <col min="5900" max="5900" width="12.25" style="5" customWidth="1"/>
    <col min="5901" max="5902" width="9.125" style="5"/>
    <col min="5903" max="5903" width="14.625" style="5" bestFit="1" customWidth="1"/>
    <col min="5904" max="6136" width="9.125" style="5"/>
    <col min="6137" max="6137" width="5.75" style="5" customWidth="1"/>
    <col min="6138" max="6138" width="18" style="5" customWidth="1"/>
    <col min="6139" max="6139" width="5.375" style="5" customWidth="1"/>
    <col min="6140" max="6140" width="8.75" style="5" customWidth="1"/>
    <col min="6141" max="6141" width="10.125" style="5" customWidth="1"/>
    <col min="6142" max="6142" width="5.125" style="5" customWidth="1"/>
    <col min="6143" max="6143" width="7.875" style="5" customWidth="1"/>
    <col min="6144" max="6144" width="9.25" style="5" bestFit="1" customWidth="1"/>
    <col min="6145" max="6145" width="6.125" style="5" bestFit="1" customWidth="1"/>
    <col min="6146" max="6146" width="9.25" style="5" bestFit="1" customWidth="1"/>
    <col min="6147" max="6147" width="4.125" style="5" customWidth="1"/>
    <col min="6148" max="6148" width="7.125" style="5" customWidth="1"/>
    <col min="6149" max="6149" width="6" style="5" customWidth="1"/>
    <col min="6150" max="6151" width="8.125" style="5" customWidth="1"/>
    <col min="6152" max="6152" width="4.75" style="5" customWidth="1"/>
    <col min="6153" max="6153" width="8.125" style="5" customWidth="1"/>
    <col min="6154" max="6154" width="6.875" style="5" bestFit="1" customWidth="1"/>
    <col min="6155" max="6155" width="8.75" style="5" customWidth="1"/>
    <col min="6156" max="6156" width="12.25" style="5" customWidth="1"/>
    <col min="6157" max="6158" width="9.125" style="5"/>
    <col min="6159" max="6159" width="14.625" style="5" bestFit="1" customWidth="1"/>
    <col min="6160" max="6392" width="9.125" style="5"/>
    <col min="6393" max="6393" width="5.75" style="5" customWidth="1"/>
    <col min="6394" max="6394" width="18" style="5" customWidth="1"/>
    <col min="6395" max="6395" width="5.375" style="5" customWidth="1"/>
    <col min="6396" max="6396" width="8.75" style="5" customWidth="1"/>
    <col min="6397" max="6397" width="10.125" style="5" customWidth="1"/>
    <col min="6398" max="6398" width="5.125" style="5" customWidth="1"/>
    <col min="6399" max="6399" width="7.875" style="5" customWidth="1"/>
    <col min="6400" max="6400" width="9.25" style="5" bestFit="1" customWidth="1"/>
    <col min="6401" max="6401" width="6.125" style="5" bestFit="1" customWidth="1"/>
    <col min="6402" max="6402" width="9.25" style="5" bestFit="1" customWidth="1"/>
    <col min="6403" max="6403" width="4.125" style="5" customWidth="1"/>
    <col min="6404" max="6404" width="7.125" style="5" customWidth="1"/>
    <col min="6405" max="6405" width="6" style="5" customWidth="1"/>
    <col min="6406" max="6407" width="8.125" style="5" customWidth="1"/>
    <col min="6408" max="6408" width="4.75" style="5" customWidth="1"/>
    <col min="6409" max="6409" width="8.125" style="5" customWidth="1"/>
    <col min="6410" max="6410" width="6.875" style="5" bestFit="1" customWidth="1"/>
    <col min="6411" max="6411" width="8.75" style="5" customWidth="1"/>
    <col min="6412" max="6412" width="12.25" style="5" customWidth="1"/>
    <col min="6413" max="6414" width="9.125" style="5"/>
    <col min="6415" max="6415" width="14.625" style="5" bestFit="1" customWidth="1"/>
    <col min="6416" max="6648" width="9.125" style="5"/>
    <col min="6649" max="6649" width="5.75" style="5" customWidth="1"/>
    <col min="6650" max="6650" width="18" style="5" customWidth="1"/>
    <col min="6651" max="6651" width="5.375" style="5" customWidth="1"/>
    <col min="6652" max="6652" width="8.75" style="5" customWidth="1"/>
    <col min="6653" max="6653" width="10.125" style="5" customWidth="1"/>
    <col min="6654" max="6654" width="5.125" style="5" customWidth="1"/>
    <col min="6655" max="6655" width="7.875" style="5" customWidth="1"/>
    <col min="6656" max="6656" width="9.25" style="5" bestFit="1" customWidth="1"/>
    <col min="6657" max="6657" width="6.125" style="5" bestFit="1" customWidth="1"/>
    <col min="6658" max="6658" width="9.25" style="5" bestFit="1" customWidth="1"/>
    <col min="6659" max="6659" width="4.125" style="5" customWidth="1"/>
    <col min="6660" max="6660" width="7.125" style="5" customWidth="1"/>
    <col min="6661" max="6661" width="6" style="5" customWidth="1"/>
    <col min="6662" max="6663" width="8.125" style="5" customWidth="1"/>
    <col min="6664" max="6664" width="4.75" style="5" customWidth="1"/>
    <col min="6665" max="6665" width="8.125" style="5" customWidth="1"/>
    <col min="6666" max="6666" width="6.875" style="5" bestFit="1" customWidth="1"/>
    <col min="6667" max="6667" width="8.75" style="5" customWidth="1"/>
    <col min="6668" max="6668" width="12.25" style="5" customWidth="1"/>
    <col min="6669" max="6670" width="9.125" style="5"/>
    <col min="6671" max="6671" width="14.625" style="5" bestFit="1" customWidth="1"/>
    <col min="6672" max="6904" width="9.125" style="5"/>
    <col min="6905" max="6905" width="5.75" style="5" customWidth="1"/>
    <col min="6906" max="6906" width="18" style="5" customWidth="1"/>
    <col min="6907" max="6907" width="5.375" style="5" customWidth="1"/>
    <col min="6908" max="6908" width="8.75" style="5" customWidth="1"/>
    <col min="6909" max="6909" width="10.125" style="5" customWidth="1"/>
    <col min="6910" max="6910" width="5.125" style="5" customWidth="1"/>
    <col min="6911" max="6911" width="7.875" style="5" customWidth="1"/>
    <col min="6912" max="6912" width="9.25" style="5" bestFit="1" customWidth="1"/>
    <col min="6913" max="6913" width="6.125" style="5" bestFit="1" customWidth="1"/>
    <col min="6914" max="6914" width="9.25" style="5" bestFit="1" customWidth="1"/>
    <col min="6915" max="6915" width="4.125" style="5" customWidth="1"/>
    <col min="6916" max="6916" width="7.125" style="5" customWidth="1"/>
    <col min="6917" max="6917" width="6" style="5" customWidth="1"/>
    <col min="6918" max="6919" width="8.125" style="5" customWidth="1"/>
    <col min="6920" max="6920" width="4.75" style="5" customWidth="1"/>
    <col min="6921" max="6921" width="8.125" style="5" customWidth="1"/>
    <col min="6922" max="6922" width="6.875" style="5" bestFit="1" customWidth="1"/>
    <col min="6923" max="6923" width="8.75" style="5" customWidth="1"/>
    <col min="6924" max="6924" width="12.25" style="5" customWidth="1"/>
    <col min="6925" max="6926" width="9.125" style="5"/>
    <col min="6927" max="6927" width="14.625" style="5" bestFit="1" customWidth="1"/>
    <col min="6928" max="7160" width="9.125" style="5"/>
    <col min="7161" max="7161" width="5.75" style="5" customWidth="1"/>
    <col min="7162" max="7162" width="18" style="5" customWidth="1"/>
    <col min="7163" max="7163" width="5.375" style="5" customWidth="1"/>
    <col min="7164" max="7164" width="8.75" style="5" customWidth="1"/>
    <col min="7165" max="7165" width="10.125" style="5" customWidth="1"/>
    <col min="7166" max="7166" width="5.125" style="5" customWidth="1"/>
    <col min="7167" max="7167" width="7.875" style="5" customWidth="1"/>
    <col min="7168" max="7168" width="9.25" style="5" bestFit="1" customWidth="1"/>
    <col min="7169" max="7169" width="6.125" style="5" bestFit="1" customWidth="1"/>
    <col min="7170" max="7170" width="9.25" style="5" bestFit="1" customWidth="1"/>
    <col min="7171" max="7171" width="4.125" style="5" customWidth="1"/>
    <col min="7172" max="7172" width="7.125" style="5" customWidth="1"/>
    <col min="7173" max="7173" width="6" style="5" customWidth="1"/>
    <col min="7174" max="7175" width="8.125" style="5" customWidth="1"/>
    <col min="7176" max="7176" width="4.75" style="5" customWidth="1"/>
    <col min="7177" max="7177" width="8.125" style="5" customWidth="1"/>
    <col min="7178" max="7178" width="6.875" style="5" bestFit="1" customWidth="1"/>
    <col min="7179" max="7179" width="8.75" style="5" customWidth="1"/>
    <col min="7180" max="7180" width="12.25" style="5" customWidth="1"/>
    <col min="7181" max="7182" width="9.125" style="5"/>
    <col min="7183" max="7183" width="14.625" style="5" bestFit="1" customWidth="1"/>
    <col min="7184" max="7416" width="9.125" style="5"/>
    <col min="7417" max="7417" width="5.75" style="5" customWidth="1"/>
    <col min="7418" max="7418" width="18" style="5" customWidth="1"/>
    <col min="7419" max="7419" width="5.375" style="5" customWidth="1"/>
    <col min="7420" max="7420" width="8.75" style="5" customWidth="1"/>
    <col min="7421" max="7421" width="10.125" style="5" customWidth="1"/>
    <col min="7422" max="7422" width="5.125" style="5" customWidth="1"/>
    <col min="7423" max="7423" width="7.875" style="5" customWidth="1"/>
    <col min="7424" max="7424" width="9.25" style="5" bestFit="1" customWidth="1"/>
    <col min="7425" max="7425" width="6.125" style="5" bestFit="1" customWidth="1"/>
    <col min="7426" max="7426" width="9.25" style="5" bestFit="1" customWidth="1"/>
    <col min="7427" max="7427" width="4.125" style="5" customWidth="1"/>
    <col min="7428" max="7428" width="7.125" style="5" customWidth="1"/>
    <col min="7429" max="7429" width="6" style="5" customWidth="1"/>
    <col min="7430" max="7431" width="8.125" style="5" customWidth="1"/>
    <col min="7432" max="7432" width="4.75" style="5" customWidth="1"/>
    <col min="7433" max="7433" width="8.125" style="5" customWidth="1"/>
    <col min="7434" max="7434" width="6.875" style="5" bestFit="1" customWidth="1"/>
    <col min="7435" max="7435" width="8.75" style="5" customWidth="1"/>
    <col min="7436" max="7436" width="12.25" style="5" customWidth="1"/>
    <col min="7437" max="7438" width="9.125" style="5"/>
    <col min="7439" max="7439" width="14.625" style="5" bestFit="1" customWidth="1"/>
    <col min="7440" max="7672" width="9.125" style="5"/>
    <col min="7673" max="7673" width="5.75" style="5" customWidth="1"/>
    <col min="7674" max="7674" width="18" style="5" customWidth="1"/>
    <col min="7675" max="7675" width="5.375" style="5" customWidth="1"/>
    <col min="7676" max="7676" width="8.75" style="5" customWidth="1"/>
    <col min="7677" max="7677" width="10.125" style="5" customWidth="1"/>
    <col min="7678" max="7678" width="5.125" style="5" customWidth="1"/>
    <col min="7679" max="7679" width="7.875" style="5" customWidth="1"/>
    <col min="7680" max="7680" width="9.25" style="5" bestFit="1" customWidth="1"/>
    <col min="7681" max="7681" width="6.125" style="5" bestFit="1" customWidth="1"/>
    <col min="7682" max="7682" width="9.25" style="5" bestFit="1" customWidth="1"/>
    <col min="7683" max="7683" width="4.125" style="5" customWidth="1"/>
    <col min="7684" max="7684" width="7.125" style="5" customWidth="1"/>
    <col min="7685" max="7685" width="6" style="5" customWidth="1"/>
    <col min="7686" max="7687" width="8.125" style="5" customWidth="1"/>
    <col min="7688" max="7688" width="4.75" style="5" customWidth="1"/>
    <col min="7689" max="7689" width="8.125" style="5" customWidth="1"/>
    <col min="7690" max="7690" width="6.875" style="5" bestFit="1" customWidth="1"/>
    <col min="7691" max="7691" width="8.75" style="5" customWidth="1"/>
    <col min="7692" max="7692" width="12.25" style="5" customWidth="1"/>
    <col min="7693" max="7694" width="9.125" style="5"/>
    <col min="7695" max="7695" width="14.625" style="5" bestFit="1" customWidth="1"/>
    <col min="7696" max="7928" width="9.125" style="5"/>
    <col min="7929" max="7929" width="5.75" style="5" customWidth="1"/>
    <col min="7930" max="7930" width="18" style="5" customWidth="1"/>
    <col min="7931" max="7931" width="5.375" style="5" customWidth="1"/>
    <col min="7932" max="7932" width="8.75" style="5" customWidth="1"/>
    <col min="7933" max="7933" width="10.125" style="5" customWidth="1"/>
    <col min="7934" max="7934" width="5.125" style="5" customWidth="1"/>
    <col min="7935" max="7935" width="7.875" style="5" customWidth="1"/>
    <col min="7936" max="7936" width="9.25" style="5" bestFit="1" customWidth="1"/>
    <col min="7937" max="7937" width="6.125" style="5" bestFit="1" customWidth="1"/>
    <col min="7938" max="7938" width="9.25" style="5" bestFit="1" customWidth="1"/>
    <col min="7939" max="7939" width="4.125" style="5" customWidth="1"/>
    <col min="7940" max="7940" width="7.125" style="5" customWidth="1"/>
    <col min="7941" max="7941" width="6" style="5" customWidth="1"/>
    <col min="7942" max="7943" width="8.125" style="5" customWidth="1"/>
    <col min="7944" max="7944" width="4.75" style="5" customWidth="1"/>
    <col min="7945" max="7945" width="8.125" style="5" customWidth="1"/>
    <col min="7946" max="7946" width="6.875" style="5" bestFit="1" customWidth="1"/>
    <col min="7947" max="7947" width="8.75" style="5" customWidth="1"/>
    <col min="7948" max="7948" width="12.25" style="5" customWidth="1"/>
    <col min="7949" max="7950" width="9.125" style="5"/>
    <col min="7951" max="7951" width="14.625" style="5" bestFit="1" customWidth="1"/>
    <col min="7952" max="8184" width="9.125" style="5"/>
    <col min="8185" max="8185" width="5.75" style="5" customWidth="1"/>
    <col min="8186" max="8186" width="18" style="5" customWidth="1"/>
    <col min="8187" max="8187" width="5.375" style="5" customWidth="1"/>
    <col min="8188" max="8188" width="8.75" style="5" customWidth="1"/>
    <col min="8189" max="8189" width="10.125" style="5" customWidth="1"/>
    <col min="8190" max="8190" width="5.125" style="5" customWidth="1"/>
    <col min="8191" max="8191" width="7.875" style="5" customWidth="1"/>
    <col min="8192" max="8192" width="9.25" style="5" bestFit="1" customWidth="1"/>
    <col min="8193" max="8193" width="6.125" style="5" bestFit="1" customWidth="1"/>
    <col min="8194" max="8194" width="9.25" style="5" bestFit="1" customWidth="1"/>
    <col min="8195" max="8195" width="4.125" style="5" customWidth="1"/>
    <col min="8196" max="8196" width="7.125" style="5" customWidth="1"/>
    <col min="8197" max="8197" width="6" style="5" customWidth="1"/>
    <col min="8198" max="8199" width="8.125" style="5" customWidth="1"/>
    <col min="8200" max="8200" width="4.75" style="5" customWidth="1"/>
    <col min="8201" max="8201" width="8.125" style="5" customWidth="1"/>
    <col min="8202" max="8202" width="6.875" style="5" bestFit="1" customWidth="1"/>
    <col min="8203" max="8203" width="8.75" style="5" customWidth="1"/>
    <col min="8204" max="8204" width="12.25" style="5" customWidth="1"/>
    <col min="8205" max="8206" width="9.125" style="5"/>
    <col min="8207" max="8207" width="14.625" style="5" bestFit="1" customWidth="1"/>
    <col min="8208" max="8440" width="9.125" style="5"/>
    <col min="8441" max="8441" width="5.75" style="5" customWidth="1"/>
    <col min="8442" max="8442" width="18" style="5" customWidth="1"/>
    <col min="8443" max="8443" width="5.375" style="5" customWidth="1"/>
    <col min="8444" max="8444" width="8.75" style="5" customWidth="1"/>
    <col min="8445" max="8445" width="10.125" style="5" customWidth="1"/>
    <col min="8446" max="8446" width="5.125" style="5" customWidth="1"/>
    <col min="8447" max="8447" width="7.875" style="5" customWidth="1"/>
    <col min="8448" max="8448" width="9.25" style="5" bestFit="1" customWidth="1"/>
    <col min="8449" max="8449" width="6.125" style="5" bestFit="1" customWidth="1"/>
    <col min="8450" max="8450" width="9.25" style="5" bestFit="1" customWidth="1"/>
    <col min="8451" max="8451" width="4.125" style="5" customWidth="1"/>
    <col min="8452" max="8452" width="7.125" style="5" customWidth="1"/>
    <col min="8453" max="8453" width="6" style="5" customWidth="1"/>
    <col min="8454" max="8455" width="8.125" style="5" customWidth="1"/>
    <col min="8456" max="8456" width="4.75" style="5" customWidth="1"/>
    <col min="8457" max="8457" width="8.125" style="5" customWidth="1"/>
    <col min="8458" max="8458" width="6.875" style="5" bestFit="1" customWidth="1"/>
    <col min="8459" max="8459" width="8.75" style="5" customWidth="1"/>
    <col min="8460" max="8460" width="12.25" style="5" customWidth="1"/>
    <col min="8461" max="8462" width="9.125" style="5"/>
    <col min="8463" max="8463" width="14.625" style="5" bestFit="1" customWidth="1"/>
    <col min="8464" max="8696" width="9.125" style="5"/>
    <col min="8697" max="8697" width="5.75" style="5" customWidth="1"/>
    <col min="8698" max="8698" width="18" style="5" customWidth="1"/>
    <col min="8699" max="8699" width="5.375" style="5" customWidth="1"/>
    <col min="8700" max="8700" width="8.75" style="5" customWidth="1"/>
    <col min="8701" max="8701" width="10.125" style="5" customWidth="1"/>
    <col min="8702" max="8702" width="5.125" style="5" customWidth="1"/>
    <col min="8703" max="8703" width="7.875" style="5" customWidth="1"/>
    <col min="8704" max="8704" width="9.25" style="5" bestFit="1" customWidth="1"/>
    <col min="8705" max="8705" width="6.125" style="5" bestFit="1" customWidth="1"/>
    <col min="8706" max="8706" width="9.25" style="5" bestFit="1" customWidth="1"/>
    <col min="8707" max="8707" width="4.125" style="5" customWidth="1"/>
    <col min="8708" max="8708" width="7.125" style="5" customWidth="1"/>
    <col min="8709" max="8709" width="6" style="5" customWidth="1"/>
    <col min="8710" max="8711" width="8.125" style="5" customWidth="1"/>
    <col min="8712" max="8712" width="4.75" style="5" customWidth="1"/>
    <col min="8713" max="8713" width="8.125" style="5" customWidth="1"/>
    <col min="8714" max="8714" width="6.875" style="5" bestFit="1" customWidth="1"/>
    <col min="8715" max="8715" width="8.75" style="5" customWidth="1"/>
    <col min="8716" max="8716" width="12.25" style="5" customWidth="1"/>
    <col min="8717" max="8718" width="9.125" style="5"/>
    <col min="8719" max="8719" width="14.625" style="5" bestFit="1" customWidth="1"/>
    <col min="8720" max="8952" width="9.125" style="5"/>
    <col min="8953" max="8953" width="5.75" style="5" customWidth="1"/>
    <col min="8954" max="8954" width="18" style="5" customWidth="1"/>
    <col min="8955" max="8955" width="5.375" style="5" customWidth="1"/>
    <col min="8956" max="8956" width="8.75" style="5" customWidth="1"/>
    <col min="8957" max="8957" width="10.125" style="5" customWidth="1"/>
    <col min="8958" max="8958" width="5.125" style="5" customWidth="1"/>
    <col min="8959" max="8959" width="7.875" style="5" customWidth="1"/>
    <col min="8960" max="8960" width="9.25" style="5" bestFit="1" customWidth="1"/>
    <col min="8961" max="8961" width="6.125" style="5" bestFit="1" customWidth="1"/>
    <col min="8962" max="8962" width="9.25" style="5" bestFit="1" customWidth="1"/>
    <col min="8963" max="8963" width="4.125" style="5" customWidth="1"/>
    <col min="8964" max="8964" width="7.125" style="5" customWidth="1"/>
    <col min="8965" max="8965" width="6" style="5" customWidth="1"/>
    <col min="8966" max="8967" width="8.125" style="5" customWidth="1"/>
    <col min="8968" max="8968" width="4.75" style="5" customWidth="1"/>
    <col min="8969" max="8969" width="8.125" style="5" customWidth="1"/>
    <col min="8970" max="8970" width="6.875" style="5" bestFit="1" customWidth="1"/>
    <col min="8971" max="8971" width="8.75" style="5" customWidth="1"/>
    <col min="8972" max="8972" width="12.25" style="5" customWidth="1"/>
    <col min="8973" max="8974" width="9.125" style="5"/>
    <col min="8975" max="8975" width="14.625" style="5" bestFit="1" customWidth="1"/>
    <col min="8976" max="9208" width="9.125" style="5"/>
    <col min="9209" max="9209" width="5.75" style="5" customWidth="1"/>
    <col min="9210" max="9210" width="18" style="5" customWidth="1"/>
    <col min="9211" max="9211" width="5.375" style="5" customWidth="1"/>
    <col min="9212" max="9212" width="8.75" style="5" customWidth="1"/>
    <col min="9213" max="9213" width="10.125" style="5" customWidth="1"/>
    <col min="9214" max="9214" width="5.125" style="5" customWidth="1"/>
    <col min="9215" max="9215" width="7.875" style="5" customWidth="1"/>
    <col min="9216" max="9216" width="9.25" style="5" bestFit="1" customWidth="1"/>
    <col min="9217" max="9217" width="6.125" style="5" bestFit="1" customWidth="1"/>
    <col min="9218" max="9218" width="9.25" style="5" bestFit="1" customWidth="1"/>
    <col min="9219" max="9219" width="4.125" style="5" customWidth="1"/>
    <col min="9220" max="9220" width="7.125" style="5" customWidth="1"/>
    <col min="9221" max="9221" width="6" style="5" customWidth="1"/>
    <col min="9222" max="9223" width="8.125" style="5" customWidth="1"/>
    <col min="9224" max="9224" width="4.75" style="5" customWidth="1"/>
    <col min="9225" max="9225" width="8.125" style="5" customWidth="1"/>
    <col min="9226" max="9226" width="6.875" style="5" bestFit="1" customWidth="1"/>
    <col min="9227" max="9227" width="8.75" style="5" customWidth="1"/>
    <col min="9228" max="9228" width="12.25" style="5" customWidth="1"/>
    <col min="9229" max="9230" width="9.125" style="5"/>
    <col min="9231" max="9231" width="14.625" style="5" bestFit="1" customWidth="1"/>
    <col min="9232" max="9464" width="9.125" style="5"/>
    <col min="9465" max="9465" width="5.75" style="5" customWidth="1"/>
    <col min="9466" max="9466" width="18" style="5" customWidth="1"/>
    <col min="9467" max="9467" width="5.375" style="5" customWidth="1"/>
    <col min="9468" max="9468" width="8.75" style="5" customWidth="1"/>
    <col min="9469" max="9469" width="10.125" style="5" customWidth="1"/>
    <col min="9470" max="9470" width="5.125" style="5" customWidth="1"/>
    <col min="9471" max="9471" width="7.875" style="5" customWidth="1"/>
    <col min="9472" max="9472" width="9.25" style="5" bestFit="1" customWidth="1"/>
    <col min="9473" max="9473" width="6.125" style="5" bestFit="1" customWidth="1"/>
    <col min="9474" max="9474" width="9.25" style="5" bestFit="1" customWidth="1"/>
    <col min="9475" max="9475" width="4.125" style="5" customWidth="1"/>
    <col min="9476" max="9476" width="7.125" style="5" customWidth="1"/>
    <col min="9477" max="9477" width="6" style="5" customWidth="1"/>
    <col min="9478" max="9479" width="8.125" style="5" customWidth="1"/>
    <col min="9480" max="9480" width="4.75" style="5" customWidth="1"/>
    <col min="9481" max="9481" width="8.125" style="5" customWidth="1"/>
    <col min="9482" max="9482" width="6.875" style="5" bestFit="1" customWidth="1"/>
    <col min="9483" max="9483" width="8.75" style="5" customWidth="1"/>
    <col min="9484" max="9484" width="12.25" style="5" customWidth="1"/>
    <col min="9485" max="9486" width="9.125" style="5"/>
    <col min="9487" max="9487" width="14.625" style="5" bestFit="1" customWidth="1"/>
    <col min="9488" max="9720" width="9.125" style="5"/>
    <col min="9721" max="9721" width="5.75" style="5" customWidth="1"/>
    <col min="9722" max="9722" width="18" style="5" customWidth="1"/>
    <col min="9723" max="9723" width="5.375" style="5" customWidth="1"/>
    <col min="9724" max="9724" width="8.75" style="5" customWidth="1"/>
    <col min="9725" max="9725" width="10.125" style="5" customWidth="1"/>
    <col min="9726" max="9726" width="5.125" style="5" customWidth="1"/>
    <col min="9727" max="9727" width="7.875" style="5" customWidth="1"/>
    <col min="9728" max="9728" width="9.25" style="5" bestFit="1" customWidth="1"/>
    <col min="9729" max="9729" width="6.125" style="5" bestFit="1" customWidth="1"/>
    <col min="9730" max="9730" width="9.25" style="5" bestFit="1" customWidth="1"/>
    <col min="9731" max="9731" width="4.125" style="5" customWidth="1"/>
    <col min="9732" max="9732" width="7.125" style="5" customWidth="1"/>
    <col min="9733" max="9733" width="6" style="5" customWidth="1"/>
    <col min="9734" max="9735" width="8.125" style="5" customWidth="1"/>
    <col min="9736" max="9736" width="4.75" style="5" customWidth="1"/>
    <col min="9737" max="9737" width="8.125" style="5" customWidth="1"/>
    <col min="9738" max="9738" width="6.875" style="5" bestFit="1" customWidth="1"/>
    <col min="9739" max="9739" width="8.75" style="5" customWidth="1"/>
    <col min="9740" max="9740" width="12.25" style="5" customWidth="1"/>
    <col min="9741" max="9742" width="9.125" style="5"/>
    <col min="9743" max="9743" width="14.625" style="5" bestFit="1" customWidth="1"/>
    <col min="9744" max="9976" width="9.125" style="5"/>
    <col min="9977" max="9977" width="5.75" style="5" customWidth="1"/>
    <col min="9978" max="9978" width="18" style="5" customWidth="1"/>
    <col min="9979" max="9979" width="5.375" style="5" customWidth="1"/>
    <col min="9980" max="9980" width="8.75" style="5" customWidth="1"/>
    <col min="9981" max="9981" width="10.125" style="5" customWidth="1"/>
    <col min="9982" max="9982" width="5.125" style="5" customWidth="1"/>
    <col min="9983" max="9983" width="7.875" style="5" customWidth="1"/>
    <col min="9984" max="9984" width="9.25" style="5" bestFit="1" customWidth="1"/>
    <col min="9985" max="9985" width="6.125" style="5" bestFit="1" customWidth="1"/>
    <col min="9986" max="9986" width="9.25" style="5" bestFit="1" customWidth="1"/>
    <col min="9987" max="9987" width="4.125" style="5" customWidth="1"/>
    <col min="9988" max="9988" width="7.125" style="5" customWidth="1"/>
    <col min="9989" max="9989" width="6" style="5" customWidth="1"/>
    <col min="9990" max="9991" width="8.125" style="5" customWidth="1"/>
    <col min="9992" max="9992" width="4.75" style="5" customWidth="1"/>
    <col min="9993" max="9993" width="8.125" style="5" customWidth="1"/>
    <col min="9994" max="9994" width="6.875" style="5" bestFit="1" customWidth="1"/>
    <col min="9995" max="9995" width="8.75" style="5" customWidth="1"/>
    <col min="9996" max="9996" width="12.25" style="5" customWidth="1"/>
    <col min="9997" max="9998" width="9.125" style="5"/>
    <col min="9999" max="9999" width="14.625" style="5" bestFit="1" customWidth="1"/>
    <col min="10000" max="10232" width="9.125" style="5"/>
    <col min="10233" max="10233" width="5.75" style="5" customWidth="1"/>
    <col min="10234" max="10234" width="18" style="5" customWidth="1"/>
    <col min="10235" max="10235" width="5.375" style="5" customWidth="1"/>
    <col min="10236" max="10236" width="8.75" style="5" customWidth="1"/>
    <col min="10237" max="10237" width="10.125" style="5" customWidth="1"/>
    <col min="10238" max="10238" width="5.125" style="5" customWidth="1"/>
    <col min="10239" max="10239" width="7.875" style="5" customWidth="1"/>
    <col min="10240" max="10240" width="9.25" style="5" bestFit="1" customWidth="1"/>
    <col min="10241" max="10241" width="6.125" style="5" bestFit="1" customWidth="1"/>
    <col min="10242" max="10242" width="9.25" style="5" bestFit="1" customWidth="1"/>
    <col min="10243" max="10243" width="4.125" style="5" customWidth="1"/>
    <col min="10244" max="10244" width="7.125" style="5" customWidth="1"/>
    <col min="10245" max="10245" width="6" style="5" customWidth="1"/>
    <col min="10246" max="10247" width="8.125" style="5" customWidth="1"/>
    <col min="10248" max="10248" width="4.75" style="5" customWidth="1"/>
    <col min="10249" max="10249" width="8.125" style="5" customWidth="1"/>
    <col min="10250" max="10250" width="6.875" style="5" bestFit="1" customWidth="1"/>
    <col min="10251" max="10251" width="8.75" style="5" customWidth="1"/>
    <col min="10252" max="10252" width="12.25" style="5" customWidth="1"/>
    <col min="10253" max="10254" width="9.125" style="5"/>
    <col min="10255" max="10255" width="14.625" style="5" bestFit="1" customWidth="1"/>
    <col min="10256" max="10488" width="9.125" style="5"/>
    <col min="10489" max="10489" width="5.75" style="5" customWidth="1"/>
    <col min="10490" max="10490" width="18" style="5" customWidth="1"/>
    <col min="10491" max="10491" width="5.375" style="5" customWidth="1"/>
    <col min="10492" max="10492" width="8.75" style="5" customWidth="1"/>
    <col min="10493" max="10493" width="10.125" style="5" customWidth="1"/>
    <col min="10494" max="10494" width="5.125" style="5" customWidth="1"/>
    <col min="10495" max="10495" width="7.875" style="5" customWidth="1"/>
    <col min="10496" max="10496" width="9.25" style="5" bestFit="1" customWidth="1"/>
    <col min="10497" max="10497" width="6.125" style="5" bestFit="1" customWidth="1"/>
    <col min="10498" max="10498" width="9.25" style="5" bestFit="1" customWidth="1"/>
    <col min="10499" max="10499" width="4.125" style="5" customWidth="1"/>
    <col min="10500" max="10500" width="7.125" style="5" customWidth="1"/>
    <col min="10501" max="10501" width="6" style="5" customWidth="1"/>
    <col min="10502" max="10503" width="8.125" style="5" customWidth="1"/>
    <col min="10504" max="10504" width="4.75" style="5" customWidth="1"/>
    <col min="10505" max="10505" width="8.125" style="5" customWidth="1"/>
    <col min="10506" max="10506" width="6.875" style="5" bestFit="1" customWidth="1"/>
    <col min="10507" max="10507" width="8.75" style="5" customWidth="1"/>
    <col min="10508" max="10508" width="12.25" style="5" customWidth="1"/>
    <col min="10509" max="10510" width="9.125" style="5"/>
    <col min="10511" max="10511" width="14.625" style="5" bestFit="1" customWidth="1"/>
    <col min="10512" max="10744" width="9.125" style="5"/>
    <col min="10745" max="10745" width="5.75" style="5" customWidth="1"/>
    <col min="10746" max="10746" width="18" style="5" customWidth="1"/>
    <col min="10747" max="10747" width="5.375" style="5" customWidth="1"/>
    <col min="10748" max="10748" width="8.75" style="5" customWidth="1"/>
    <col min="10749" max="10749" width="10.125" style="5" customWidth="1"/>
    <col min="10750" max="10750" width="5.125" style="5" customWidth="1"/>
    <col min="10751" max="10751" width="7.875" style="5" customWidth="1"/>
    <col min="10752" max="10752" width="9.25" style="5" bestFit="1" customWidth="1"/>
    <col min="10753" max="10753" width="6.125" style="5" bestFit="1" customWidth="1"/>
    <col min="10754" max="10754" width="9.25" style="5" bestFit="1" customWidth="1"/>
    <col min="10755" max="10755" width="4.125" style="5" customWidth="1"/>
    <col min="10756" max="10756" width="7.125" style="5" customWidth="1"/>
    <col min="10757" max="10757" width="6" style="5" customWidth="1"/>
    <col min="10758" max="10759" width="8.125" style="5" customWidth="1"/>
    <col min="10760" max="10760" width="4.75" style="5" customWidth="1"/>
    <col min="10761" max="10761" width="8.125" style="5" customWidth="1"/>
    <col min="10762" max="10762" width="6.875" style="5" bestFit="1" customWidth="1"/>
    <col min="10763" max="10763" width="8.75" style="5" customWidth="1"/>
    <col min="10764" max="10764" width="12.25" style="5" customWidth="1"/>
    <col min="10765" max="10766" width="9.125" style="5"/>
    <col min="10767" max="10767" width="14.625" style="5" bestFit="1" customWidth="1"/>
    <col min="10768" max="11000" width="9.125" style="5"/>
    <col min="11001" max="11001" width="5.75" style="5" customWidth="1"/>
    <col min="11002" max="11002" width="18" style="5" customWidth="1"/>
    <col min="11003" max="11003" width="5.375" style="5" customWidth="1"/>
    <col min="11004" max="11004" width="8.75" style="5" customWidth="1"/>
    <col min="11005" max="11005" width="10.125" style="5" customWidth="1"/>
    <col min="11006" max="11006" width="5.125" style="5" customWidth="1"/>
    <col min="11007" max="11007" width="7.875" style="5" customWidth="1"/>
    <col min="11008" max="11008" width="9.25" style="5" bestFit="1" customWidth="1"/>
    <col min="11009" max="11009" width="6.125" style="5" bestFit="1" customWidth="1"/>
    <col min="11010" max="11010" width="9.25" style="5" bestFit="1" customWidth="1"/>
    <col min="11011" max="11011" width="4.125" style="5" customWidth="1"/>
    <col min="11012" max="11012" width="7.125" style="5" customWidth="1"/>
    <col min="11013" max="11013" width="6" style="5" customWidth="1"/>
    <col min="11014" max="11015" width="8.125" style="5" customWidth="1"/>
    <col min="11016" max="11016" width="4.75" style="5" customWidth="1"/>
    <col min="11017" max="11017" width="8.125" style="5" customWidth="1"/>
    <col min="11018" max="11018" width="6.875" style="5" bestFit="1" customWidth="1"/>
    <col min="11019" max="11019" width="8.75" style="5" customWidth="1"/>
    <col min="11020" max="11020" width="12.25" style="5" customWidth="1"/>
    <col min="11021" max="11022" width="9.125" style="5"/>
    <col min="11023" max="11023" width="14.625" style="5" bestFit="1" customWidth="1"/>
    <col min="11024" max="11256" width="9.125" style="5"/>
    <col min="11257" max="11257" width="5.75" style="5" customWidth="1"/>
    <col min="11258" max="11258" width="18" style="5" customWidth="1"/>
    <col min="11259" max="11259" width="5.375" style="5" customWidth="1"/>
    <col min="11260" max="11260" width="8.75" style="5" customWidth="1"/>
    <col min="11261" max="11261" width="10.125" style="5" customWidth="1"/>
    <col min="11262" max="11262" width="5.125" style="5" customWidth="1"/>
    <col min="11263" max="11263" width="7.875" style="5" customWidth="1"/>
    <col min="11264" max="11264" width="9.25" style="5" bestFit="1" customWidth="1"/>
    <col min="11265" max="11265" width="6.125" style="5" bestFit="1" customWidth="1"/>
    <col min="11266" max="11266" width="9.25" style="5" bestFit="1" customWidth="1"/>
    <col min="11267" max="11267" width="4.125" style="5" customWidth="1"/>
    <col min="11268" max="11268" width="7.125" style="5" customWidth="1"/>
    <col min="11269" max="11269" width="6" style="5" customWidth="1"/>
    <col min="11270" max="11271" width="8.125" style="5" customWidth="1"/>
    <col min="11272" max="11272" width="4.75" style="5" customWidth="1"/>
    <col min="11273" max="11273" width="8.125" style="5" customWidth="1"/>
    <col min="11274" max="11274" width="6.875" style="5" bestFit="1" customWidth="1"/>
    <col min="11275" max="11275" width="8.75" style="5" customWidth="1"/>
    <col min="11276" max="11276" width="12.25" style="5" customWidth="1"/>
    <col min="11277" max="11278" width="9.125" style="5"/>
    <col min="11279" max="11279" width="14.625" style="5" bestFit="1" customWidth="1"/>
    <col min="11280" max="11512" width="9.125" style="5"/>
    <col min="11513" max="11513" width="5.75" style="5" customWidth="1"/>
    <col min="11514" max="11514" width="18" style="5" customWidth="1"/>
    <col min="11515" max="11515" width="5.375" style="5" customWidth="1"/>
    <col min="11516" max="11516" width="8.75" style="5" customWidth="1"/>
    <col min="11517" max="11517" width="10.125" style="5" customWidth="1"/>
    <col min="11518" max="11518" width="5.125" style="5" customWidth="1"/>
    <col min="11519" max="11519" width="7.875" style="5" customWidth="1"/>
    <col min="11520" max="11520" width="9.25" style="5" bestFit="1" customWidth="1"/>
    <col min="11521" max="11521" width="6.125" style="5" bestFit="1" customWidth="1"/>
    <col min="11522" max="11522" width="9.25" style="5" bestFit="1" customWidth="1"/>
    <col min="11523" max="11523" width="4.125" style="5" customWidth="1"/>
    <col min="11524" max="11524" width="7.125" style="5" customWidth="1"/>
    <col min="11525" max="11525" width="6" style="5" customWidth="1"/>
    <col min="11526" max="11527" width="8.125" style="5" customWidth="1"/>
    <col min="11528" max="11528" width="4.75" style="5" customWidth="1"/>
    <col min="11529" max="11529" width="8.125" style="5" customWidth="1"/>
    <col min="11530" max="11530" width="6.875" style="5" bestFit="1" customWidth="1"/>
    <col min="11531" max="11531" width="8.75" style="5" customWidth="1"/>
    <col min="11532" max="11532" width="12.25" style="5" customWidth="1"/>
    <col min="11533" max="11534" width="9.125" style="5"/>
    <col min="11535" max="11535" width="14.625" style="5" bestFit="1" customWidth="1"/>
    <col min="11536" max="11768" width="9.125" style="5"/>
    <col min="11769" max="11769" width="5.75" style="5" customWidth="1"/>
    <col min="11770" max="11770" width="18" style="5" customWidth="1"/>
    <col min="11771" max="11771" width="5.375" style="5" customWidth="1"/>
    <col min="11772" max="11772" width="8.75" style="5" customWidth="1"/>
    <col min="11773" max="11773" width="10.125" style="5" customWidth="1"/>
    <col min="11774" max="11774" width="5.125" style="5" customWidth="1"/>
    <col min="11775" max="11775" width="7.875" style="5" customWidth="1"/>
    <col min="11776" max="11776" width="9.25" style="5" bestFit="1" customWidth="1"/>
    <col min="11777" max="11777" width="6.125" style="5" bestFit="1" customWidth="1"/>
    <col min="11778" max="11778" width="9.25" style="5" bestFit="1" customWidth="1"/>
    <col min="11779" max="11779" width="4.125" style="5" customWidth="1"/>
    <col min="11780" max="11780" width="7.125" style="5" customWidth="1"/>
    <col min="11781" max="11781" width="6" style="5" customWidth="1"/>
    <col min="11782" max="11783" width="8.125" style="5" customWidth="1"/>
    <col min="11784" max="11784" width="4.75" style="5" customWidth="1"/>
    <col min="11785" max="11785" width="8.125" style="5" customWidth="1"/>
    <col min="11786" max="11786" width="6.875" style="5" bestFit="1" customWidth="1"/>
    <col min="11787" max="11787" width="8.75" style="5" customWidth="1"/>
    <col min="11788" max="11788" width="12.25" style="5" customWidth="1"/>
    <col min="11789" max="11790" width="9.125" style="5"/>
    <col min="11791" max="11791" width="14.625" style="5" bestFit="1" customWidth="1"/>
    <col min="11792" max="12024" width="9.125" style="5"/>
    <col min="12025" max="12025" width="5.75" style="5" customWidth="1"/>
    <col min="12026" max="12026" width="18" style="5" customWidth="1"/>
    <col min="12027" max="12027" width="5.375" style="5" customWidth="1"/>
    <col min="12028" max="12028" width="8.75" style="5" customWidth="1"/>
    <col min="12029" max="12029" width="10.125" style="5" customWidth="1"/>
    <col min="12030" max="12030" width="5.125" style="5" customWidth="1"/>
    <col min="12031" max="12031" width="7.875" style="5" customWidth="1"/>
    <col min="12032" max="12032" width="9.25" style="5" bestFit="1" customWidth="1"/>
    <col min="12033" max="12033" width="6.125" style="5" bestFit="1" customWidth="1"/>
    <col min="12034" max="12034" width="9.25" style="5" bestFit="1" customWidth="1"/>
    <col min="12035" max="12035" width="4.125" style="5" customWidth="1"/>
    <col min="12036" max="12036" width="7.125" style="5" customWidth="1"/>
    <col min="12037" max="12037" width="6" style="5" customWidth="1"/>
    <col min="12038" max="12039" width="8.125" style="5" customWidth="1"/>
    <col min="12040" max="12040" width="4.75" style="5" customWidth="1"/>
    <col min="12041" max="12041" width="8.125" style="5" customWidth="1"/>
    <col min="12042" max="12042" width="6.875" style="5" bestFit="1" customWidth="1"/>
    <col min="12043" max="12043" width="8.75" style="5" customWidth="1"/>
    <col min="12044" max="12044" width="12.25" style="5" customWidth="1"/>
    <col min="12045" max="12046" width="9.125" style="5"/>
    <col min="12047" max="12047" width="14.625" style="5" bestFit="1" customWidth="1"/>
    <col min="12048" max="12280" width="9.125" style="5"/>
    <col min="12281" max="12281" width="5.75" style="5" customWidth="1"/>
    <col min="12282" max="12282" width="18" style="5" customWidth="1"/>
    <col min="12283" max="12283" width="5.375" style="5" customWidth="1"/>
    <col min="12284" max="12284" width="8.75" style="5" customWidth="1"/>
    <col min="12285" max="12285" width="10.125" style="5" customWidth="1"/>
    <col min="12286" max="12286" width="5.125" style="5" customWidth="1"/>
    <col min="12287" max="12287" width="7.875" style="5" customWidth="1"/>
    <col min="12288" max="12288" width="9.25" style="5" bestFit="1" customWidth="1"/>
    <col min="12289" max="12289" width="6.125" style="5" bestFit="1" customWidth="1"/>
    <col min="12290" max="12290" width="9.25" style="5" bestFit="1" customWidth="1"/>
    <col min="12291" max="12291" width="4.125" style="5" customWidth="1"/>
    <col min="12292" max="12292" width="7.125" style="5" customWidth="1"/>
    <col min="12293" max="12293" width="6" style="5" customWidth="1"/>
    <col min="12294" max="12295" width="8.125" style="5" customWidth="1"/>
    <col min="12296" max="12296" width="4.75" style="5" customWidth="1"/>
    <col min="12297" max="12297" width="8.125" style="5" customWidth="1"/>
    <col min="12298" max="12298" width="6.875" style="5" bestFit="1" customWidth="1"/>
    <col min="12299" max="12299" width="8.75" style="5" customWidth="1"/>
    <col min="12300" max="12300" width="12.25" style="5" customWidth="1"/>
    <col min="12301" max="12302" width="9.125" style="5"/>
    <col min="12303" max="12303" width="14.625" style="5" bestFit="1" customWidth="1"/>
    <col min="12304" max="12536" width="9.125" style="5"/>
    <col min="12537" max="12537" width="5.75" style="5" customWidth="1"/>
    <col min="12538" max="12538" width="18" style="5" customWidth="1"/>
    <col min="12539" max="12539" width="5.375" style="5" customWidth="1"/>
    <col min="12540" max="12540" width="8.75" style="5" customWidth="1"/>
    <col min="12541" max="12541" width="10.125" style="5" customWidth="1"/>
    <col min="12542" max="12542" width="5.125" style="5" customWidth="1"/>
    <col min="12543" max="12543" width="7.875" style="5" customWidth="1"/>
    <col min="12544" max="12544" width="9.25" style="5" bestFit="1" customWidth="1"/>
    <col min="12545" max="12545" width="6.125" style="5" bestFit="1" customWidth="1"/>
    <col min="12546" max="12546" width="9.25" style="5" bestFit="1" customWidth="1"/>
    <col min="12547" max="12547" width="4.125" style="5" customWidth="1"/>
    <col min="12548" max="12548" width="7.125" style="5" customWidth="1"/>
    <col min="12549" max="12549" width="6" style="5" customWidth="1"/>
    <col min="12550" max="12551" width="8.125" style="5" customWidth="1"/>
    <col min="12552" max="12552" width="4.75" style="5" customWidth="1"/>
    <col min="12553" max="12553" width="8.125" style="5" customWidth="1"/>
    <col min="12554" max="12554" width="6.875" style="5" bestFit="1" customWidth="1"/>
    <col min="12555" max="12555" width="8.75" style="5" customWidth="1"/>
    <col min="12556" max="12556" width="12.25" style="5" customWidth="1"/>
    <col min="12557" max="12558" width="9.125" style="5"/>
    <col min="12559" max="12559" width="14.625" style="5" bestFit="1" customWidth="1"/>
    <col min="12560" max="12792" width="9.125" style="5"/>
    <col min="12793" max="12793" width="5.75" style="5" customWidth="1"/>
    <col min="12794" max="12794" width="18" style="5" customWidth="1"/>
    <col min="12795" max="12795" width="5.375" style="5" customWidth="1"/>
    <col min="12796" max="12796" width="8.75" style="5" customWidth="1"/>
    <col min="12797" max="12797" width="10.125" style="5" customWidth="1"/>
    <col min="12798" max="12798" width="5.125" style="5" customWidth="1"/>
    <col min="12799" max="12799" width="7.875" style="5" customWidth="1"/>
    <col min="12800" max="12800" width="9.25" style="5" bestFit="1" customWidth="1"/>
    <col min="12801" max="12801" width="6.125" style="5" bestFit="1" customWidth="1"/>
    <col min="12802" max="12802" width="9.25" style="5" bestFit="1" customWidth="1"/>
    <col min="12803" max="12803" width="4.125" style="5" customWidth="1"/>
    <col min="12804" max="12804" width="7.125" style="5" customWidth="1"/>
    <col min="12805" max="12805" width="6" style="5" customWidth="1"/>
    <col min="12806" max="12807" width="8.125" style="5" customWidth="1"/>
    <col min="12808" max="12808" width="4.75" style="5" customWidth="1"/>
    <col min="12809" max="12809" width="8.125" style="5" customWidth="1"/>
    <col min="12810" max="12810" width="6.875" style="5" bestFit="1" customWidth="1"/>
    <col min="12811" max="12811" width="8.75" style="5" customWidth="1"/>
    <col min="12812" max="12812" width="12.25" style="5" customWidth="1"/>
    <col min="12813" max="12814" width="9.125" style="5"/>
    <col min="12815" max="12815" width="14.625" style="5" bestFit="1" customWidth="1"/>
    <col min="12816" max="13048" width="9.125" style="5"/>
    <col min="13049" max="13049" width="5.75" style="5" customWidth="1"/>
    <col min="13050" max="13050" width="18" style="5" customWidth="1"/>
    <col min="13051" max="13051" width="5.375" style="5" customWidth="1"/>
    <col min="13052" max="13052" width="8.75" style="5" customWidth="1"/>
    <col min="13053" max="13053" width="10.125" style="5" customWidth="1"/>
    <col min="13054" max="13054" width="5.125" style="5" customWidth="1"/>
    <col min="13055" max="13055" width="7.875" style="5" customWidth="1"/>
    <col min="13056" max="13056" width="9.25" style="5" bestFit="1" customWidth="1"/>
    <col min="13057" max="13057" width="6.125" style="5" bestFit="1" customWidth="1"/>
    <col min="13058" max="13058" width="9.25" style="5" bestFit="1" customWidth="1"/>
    <col min="13059" max="13059" width="4.125" style="5" customWidth="1"/>
    <col min="13060" max="13060" width="7.125" style="5" customWidth="1"/>
    <col min="13061" max="13061" width="6" style="5" customWidth="1"/>
    <col min="13062" max="13063" width="8.125" style="5" customWidth="1"/>
    <col min="13064" max="13064" width="4.75" style="5" customWidth="1"/>
    <col min="13065" max="13065" width="8.125" style="5" customWidth="1"/>
    <col min="13066" max="13066" width="6.875" style="5" bestFit="1" customWidth="1"/>
    <col min="13067" max="13067" width="8.75" style="5" customWidth="1"/>
    <col min="13068" max="13068" width="12.25" style="5" customWidth="1"/>
    <col min="13069" max="13070" width="9.125" style="5"/>
    <col min="13071" max="13071" width="14.625" style="5" bestFit="1" customWidth="1"/>
    <col min="13072" max="13304" width="9.125" style="5"/>
    <col min="13305" max="13305" width="5.75" style="5" customWidth="1"/>
    <col min="13306" max="13306" width="18" style="5" customWidth="1"/>
    <col min="13307" max="13307" width="5.375" style="5" customWidth="1"/>
    <col min="13308" max="13308" width="8.75" style="5" customWidth="1"/>
    <col min="13309" max="13309" width="10.125" style="5" customWidth="1"/>
    <col min="13310" max="13310" width="5.125" style="5" customWidth="1"/>
    <col min="13311" max="13311" width="7.875" style="5" customWidth="1"/>
    <col min="13312" max="13312" width="9.25" style="5" bestFit="1" customWidth="1"/>
    <col min="13313" max="13313" width="6.125" style="5" bestFit="1" customWidth="1"/>
    <col min="13314" max="13314" width="9.25" style="5" bestFit="1" customWidth="1"/>
    <col min="13315" max="13315" width="4.125" style="5" customWidth="1"/>
    <col min="13316" max="13316" width="7.125" style="5" customWidth="1"/>
    <col min="13317" max="13317" width="6" style="5" customWidth="1"/>
    <col min="13318" max="13319" width="8.125" style="5" customWidth="1"/>
    <col min="13320" max="13320" width="4.75" style="5" customWidth="1"/>
    <col min="13321" max="13321" width="8.125" style="5" customWidth="1"/>
    <col min="13322" max="13322" width="6.875" style="5" bestFit="1" customWidth="1"/>
    <col min="13323" max="13323" width="8.75" style="5" customWidth="1"/>
    <col min="13324" max="13324" width="12.25" style="5" customWidth="1"/>
    <col min="13325" max="13326" width="9.125" style="5"/>
    <col min="13327" max="13327" width="14.625" style="5" bestFit="1" customWidth="1"/>
    <col min="13328" max="13560" width="9.125" style="5"/>
    <col min="13561" max="13561" width="5.75" style="5" customWidth="1"/>
    <col min="13562" max="13562" width="18" style="5" customWidth="1"/>
    <col min="13563" max="13563" width="5.375" style="5" customWidth="1"/>
    <col min="13564" max="13564" width="8.75" style="5" customWidth="1"/>
    <col min="13565" max="13565" width="10.125" style="5" customWidth="1"/>
    <col min="13566" max="13566" width="5.125" style="5" customWidth="1"/>
    <col min="13567" max="13567" width="7.875" style="5" customWidth="1"/>
    <col min="13568" max="13568" width="9.25" style="5" bestFit="1" customWidth="1"/>
    <col min="13569" max="13569" width="6.125" style="5" bestFit="1" customWidth="1"/>
    <col min="13570" max="13570" width="9.25" style="5" bestFit="1" customWidth="1"/>
    <col min="13571" max="13571" width="4.125" style="5" customWidth="1"/>
    <col min="13572" max="13572" width="7.125" style="5" customWidth="1"/>
    <col min="13573" max="13573" width="6" style="5" customWidth="1"/>
    <col min="13574" max="13575" width="8.125" style="5" customWidth="1"/>
    <col min="13576" max="13576" width="4.75" style="5" customWidth="1"/>
    <col min="13577" max="13577" width="8.125" style="5" customWidth="1"/>
    <col min="13578" max="13578" width="6.875" style="5" bestFit="1" customWidth="1"/>
    <col min="13579" max="13579" width="8.75" style="5" customWidth="1"/>
    <col min="13580" max="13580" width="12.25" style="5" customWidth="1"/>
    <col min="13581" max="13582" width="9.125" style="5"/>
    <col min="13583" max="13583" width="14.625" style="5" bestFit="1" customWidth="1"/>
    <col min="13584" max="13816" width="9.125" style="5"/>
    <col min="13817" max="13817" width="5.75" style="5" customWidth="1"/>
    <col min="13818" max="13818" width="18" style="5" customWidth="1"/>
    <col min="13819" max="13819" width="5.375" style="5" customWidth="1"/>
    <col min="13820" max="13820" width="8.75" style="5" customWidth="1"/>
    <col min="13821" max="13821" width="10.125" style="5" customWidth="1"/>
    <col min="13822" max="13822" width="5.125" style="5" customWidth="1"/>
    <col min="13823" max="13823" width="7.875" style="5" customWidth="1"/>
    <col min="13824" max="13824" width="9.25" style="5" bestFit="1" customWidth="1"/>
    <col min="13825" max="13825" width="6.125" style="5" bestFit="1" customWidth="1"/>
    <col min="13826" max="13826" width="9.25" style="5" bestFit="1" customWidth="1"/>
    <col min="13827" max="13827" width="4.125" style="5" customWidth="1"/>
    <col min="13828" max="13828" width="7.125" style="5" customWidth="1"/>
    <col min="13829" max="13829" width="6" style="5" customWidth="1"/>
    <col min="13830" max="13831" width="8.125" style="5" customWidth="1"/>
    <col min="13832" max="13832" width="4.75" style="5" customWidth="1"/>
    <col min="13833" max="13833" width="8.125" style="5" customWidth="1"/>
    <col min="13834" max="13834" width="6.875" style="5" bestFit="1" customWidth="1"/>
    <col min="13835" max="13835" width="8.75" style="5" customWidth="1"/>
    <col min="13836" max="13836" width="12.25" style="5" customWidth="1"/>
    <col min="13837" max="13838" width="9.125" style="5"/>
    <col min="13839" max="13839" width="14.625" style="5" bestFit="1" customWidth="1"/>
    <col min="13840" max="14072" width="9.125" style="5"/>
    <col min="14073" max="14073" width="5.75" style="5" customWidth="1"/>
    <col min="14074" max="14074" width="18" style="5" customWidth="1"/>
    <col min="14075" max="14075" width="5.375" style="5" customWidth="1"/>
    <col min="14076" max="14076" width="8.75" style="5" customWidth="1"/>
    <col min="14077" max="14077" width="10.125" style="5" customWidth="1"/>
    <col min="14078" max="14078" width="5.125" style="5" customWidth="1"/>
    <col min="14079" max="14079" width="7.875" style="5" customWidth="1"/>
    <col min="14080" max="14080" width="9.25" style="5" bestFit="1" customWidth="1"/>
    <col min="14081" max="14081" width="6.125" style="5" bestFit="1" customWidth="1"/>
    <col min="14082" max="14082" width="9.25" style="5" bestFit="1" customWidth="1"/>
    <col min="14083" max="14083" width="4.125" style="5" customWidth="1"/>
    <col min="14084" max="14084" width="7.125" style="5" customWidth="1"/>
    <col min="14085" max="14085" width="6" style="5" customWidth="1"/>
    <col min="14086" max="14087" width="8.125" style="5" customWidth="1"/>
    <col min="14088" max="14088" width="4.75" style="5" customWidth="1"/>
    <col min="14089" max="14089" width="8.125" style="5" customWidth="1"/>
    <col min="14090" max="14090" width="6.875" style="5" bestFit="1" customWidth="1"/>
    <col min="14091" max="14091" width="8.75" style="5" customWidth="1"/>
    <col min="14092" max="14092" width="12.25" style="5" customWidth="1"/>
    <col min="14093" max="14094" width="9.125" style="5"/>
    <col min="14095" max="14095" width="14.625" style="5" bestFit="1" customWidth="1"/>
    <col min="14096" max="14328" width="9.125" style="5"/>
    <col min="14329" max="14329" width="5.75" style="5" customWidth="1"/>
    <col min="14330" max="14330" width="18" style="5" customWidth="1"/>
    <col min="14331" max="14331" width="5.375" style="5" customWidth="1"/>
    <col min="14332" max="14332" width="8.75" style="5" customWidth="1"/>
    <col min="14333" max="14333" width="10.125" style="5" customWidth="1"/>
    <col min="14334" max="14334" width="5.125" style="5" customWidth="1"/>
    <col min="14335" max="14335" width="7.875" style="5" customWidth="1"/>
    <col min="14336" max="14336" width="9.25" style="5" bestFit="1" customWidth="1"/>
    <col min="14337" max="14337" width="6.125" style="5" bestFit="1" customWidth="1"/>
    <col min="14338" max="14338" width="9.25" style="5" bestFit="1" customWidth="1"/>
    <col min="14339" max="14339" width="4.125" style="5" customWidth="1"/>
    <col min="14340" max="14340" width="7.125" style="5" customWidth="1"/>
    <col min="14341" max="14341" width="6" style="5" customWidth="1"/>
    <col min="14342" max="14343" width="8.125" style="5" customWidth="1"/>
    <col min="14344" max="14344" width="4.75" style="5" customWidth="1"/>
    <col min="14345" max="14345" width="8.125" style="5" customWidth="1"/>
    <col min="14346" max="14346" width="6.875" style="5" bestFit="1" customWidth="1"/>
    <col min="14347" max="14347" width="8.75" style="5" customWidth="1"/>
    <col min="14348" max="14348" width="12.25" style="5" customWidth="1"/>
    <col min="14349" max="14350" width="9.125" style="5"/>
    <col min="14351" max="14351" width="14.625" style="5" bestFit="1" customWidth="1"/>
    <col min="14352" max="14584" width="9.125" style="5"/>
    <col min="14585" max="14585" width="5.75" style="5" customWidth="1"/>
    <col min="14586" max="14586" width="18" style="5" customWidth="1"/>
    <col min="14587" max="14587" width="5.375" style="5" customWidth="1"/>
    <col min="14588" max="14588" width="8.75" style="5" customWidth="1"/>
    <col min="14589" max="14589" width="10.125" style="5" customWidth="1"/>
    <col min="14590" max="14590" width="5.125" style="5" customWidth="1"/>
    <col min="14591" max="14591" width="7.875" style="5" customWidth="1"/>
    <col min="14592" max="14592" width="9.25" style="5" bestFit="1" customWidth="1"/>
    <col min="14593" max="14593" width="6.125" style="5" bestFit="1" customWidth="1"/>
    <col min="14594" max="14594" width="9.25" style="5" bestFit="1" customWidth="1"/>
    <col min="14595" max="14595" width="4.125" style="5" customWidth="1"/>
    <col min="14596" max="14596" width="7.125" style="5" customWidth="1"/>
    <col min="14597" max="14597" width="6" style="5" customWidth="1"/>
    <col min="14598" max="14599" width="8.125" style="5" customWidth="1"/>
    <col min="14600" max="14600" width="4.75" style="5" customWidth="1"/>
    <col min="14601" max="14601" width="8.125" style="5" customWidth="1"/>
    <col min="14602" max="14602" width="6.875" style="5" bestFit="1" customWidth="1"/>
    <col min="14603" max="14603" width="8.75" style="5" customWidth="1"/>
    <col min="14604" max="14604" width="12.25" style="5" customWidth="1"/>
    <col min="14605" max="14606" width="9.125" style="5"/>
    <col min="14607" max="14607" width="14.625" style="5" bestFit="1" customWidth="1"/>
    <col min="14608" max="14840" width="9.125" style="5"/>
    <col min="14841" max="14841" width="5.75" style="5" customWidth="1"/>
    <col min="14842" max="14842" width="18" style="5" customWidth="1"/>
    <col min="14843" max="14843" width="5.375" style="5" customWidth="1"/>
    <col min="14844" max="14844" width="8.75" style="5" customWidth="1"/>
    <col min="14845" max="14845" width="10.125" style="5" customWidth="1"/>
    <col min="14846" max="14846" width="5.125" style="5" customWidth="1"/>
    <col min="14847" max="14847" width="7.875" style="5" customWidth="1"/>
    <col min="14848" max="14848" width="9.25" style="5" bestFit="1" customWidth="1"/>
    <col min="14849" max="14849" width="6.125" style="5" bestFit="1" customWidth="1"/>
    <col min="14850" max="14850" width="9.25" style="5" bestFit="1" customWidth="1"/>
    <col min="14851" max="14851" width="4.125" style="5" customWidth="1"/>
    <col min="14852" max="14852" width="7.125" style="5" customWidth="1"/>
    <col min="14853" max="14853" width="6" style="5" customWidth="1"/>
    <col min="14854" max="14855" width="8.125" style="5" customWidth="1"/>
    <col min="14856" max="14856" width="4.75" style="5" customWidth="1"/>
    <col min="14857" max="14857" width="8.125" style="5" customWidth="1"/>
    <col min="14858" max="14858" width="6.875" style="5" bestFit="1" customWidth="1"/>
    <col min="14859" max="14859" width="8.75" style="5" customWidth="1"/>
    <col min="14860" max="14860" width="12.25" style="5" customWidth="1"/>
    <col min="14861" max="14862" width="9.125" style="5"/>
    <col min="14863" max="14863" width="14.625" style="5" bestFit="1" customWidth="1"/>
    <col min="14864" max="15096" width="9.125" style="5"/>
    <col min="15097" max="15097" width="5.75" style="5" customWidth="1"/>
    <col min="15098" max="15098" width="18" style="5" customWidth="1"/>
    <col min="15099" max="15099" width="5.375" style="5" customWidth="1"/>
    <col min="15100" max="15100" width="8.75" style="5" customWidth="1"/>
    <col min="15101" max="15101" width="10.125" style="5" customWidth="1"/>
    <col min="15102" max="15102" width="5.125" style="5" customWidth="1"/>
    <col min="15103" max="15103" width="7.875" style="5" customWidth="1"/>
    <col min="15104" max="15104" width="9.25" style="5" bestFit="1" customWidth="1"/>
    <col min="15105" max="15105" width="6.125" style="5" bestFit="1" customWidth="1"/>
    <col min="15106" max="15106" width="9.25" style="5" bestFit="1" customWidth="1"/>
    <col min="15107" max="15107" width="4.125" style="5" customWidth="1"/>
    <col min="15108" max="15108" width="7.125" style="5" customWidth="1"/>
    <col min="15109" max="15109" width="6" style="5" customWidth="1"/>
    <col min="15110" max="15111" width="8.125" style="5" customWidth="1"/>
    <col min="15112" max="15112" width="4.75" style="5" customWidth="1"/>
    <col min="15113" max="15113" width="8.125" style="5" customWidth="1"/>
    <col min="15114" max="15114" width="6.875" style="5" bestFit="1" customWidth="1"/>
    <col min="15115" max="15115" width="8.75" style="5" customWidth="1"/>
    <col min="15116" max="15116" width="12.25" style="5" customWidth="1"/>
    <col min="15117" max="15118" width="9.125" style="5"/>
    <col min="15119" max="15119" width="14.625" style="5" bestFit="1" customWidth="1"/>
    <col min="15120" max="15352" width="9.125" style="5"/>
    <col min="15353" max="15353" width="5.75" style="5" customWidth="1"/>
    <col min="15354" max="15354" width="18" style="5" customWidth="1"/>
    <col min="15355" max="15355" width="5.375" style="5" customWidth="1"/>
    <col min="15356" max="15356" width="8.75" style="5" customWidth="1"/>
    <col min="15357" max="15357" width="10.125" style="5" customWidth="1"/>
    <col min="15358" max="15358" width="5.125" style="5" customWidth="1"/>
    <col min="15359" max="15359" width="7.875" style="5" customWidth="1"/>
    <col min="15360" max="15360" width="9.25" style="5" bestFit="1" customWidth="1"/>
    <col min="15361" max="15361" width="6.125" style="5" bestFit="1" customWidth="1"/>
    <col min="15362" max="15362" width="9.25" style="5" bestFit="1" customWidth="1"/>
    <col min="15363" max="15363" width="4.125" style="5" customWidth="1"/>
    <col min="15364" max="15364" width="7.125" style="5" customWidth="1"/>
    <col min="15365" max="15365" width="6" style="5" customWidth="1"/>
    <col min="15366" max="15367" width="8.125" style="5" customWidth="1"/>
    <col min="15368" max="15368" width="4.75" style="5" customWidth="1"/>
    <col min="15369" max="15369" width="8.125" style="5" customWidth="1"/>
    <col min="15370" max="15370" width="6.875" style="5" bestFit="1" customWidth="1"/>
    <col min="15371" max="15371" width="8.75" style="5" customWidth="1"/>
    <col min="15372" max="15372" width="12.25" style="5" customWidth="1"/>
    <col min="15373" max="15374" width="9.125" style="5"/>
    <col min="15375" max="15375" width="14.625" style="5" bestFit="1" customWidth="1"/>
    <col min="15376" max="15608" width="9.125" style="5"/>
    <col min="15609" max="15609" width="5.75" style="5" customWidth="1"/>
    <col min="15610" max="15610" width="18" style="5" customWidth="1"/>
    <col min="15611" max="15611" width="5.375" style="5" customWidth="1"/>
    <col min="15612" max="15612" width="8.75" style="5" customWidth="1"/>
    <col min="15613" max="15613" width="10.125" style="5" customWidth="1"/>
    <col min="15614" max="15614" width="5.125" style="5" customWidth="1"/>
    <col min="15615" max="15615" width="7.875" style="5" customWidth="1"/>
    <col min="15616" max="15616" width="9.25" style="5" bestFit="1" customWidth="1"/>
    <col min="15617" max="15617" width="6.125" style="5" bestFit="1" customWidth="1"/>
    <col min="15618" max="15618" width="9.25" style="5" bestFit="1" customWidth="1"/>
    <col min="15619" max="15619" width="4.125" style="5" customWidth="1"/>
    <col min="15620" max="15620" width="7.125" style="5" customWidth="1"/>
    <col min="15621" max="15621" width="6" style="5" customWidth="1"/>
    <col min="15622" max="15623" width="8.125" style="5" customWidth="1"/>
    <col min="15624" max="15624" width="4.75" style="5" customWidth="1"/>
    <col min="15625" max="15625" width="8.125" style="5" customWidth="1"/>
    <col min="15626" max="15626" width="6.875" style="5" bestFit="1" customWidth="1"/>
    <col min="15627" max="15627" width="8.75" style="5" customWidth="1"/>
    <col min="15628" max="15628" width="12.25" style="5" customWidth="1"/>
    <col min="15629" max="15630" width="9.125" style="5"/>
    <col min="15631" max="15631" width="14.625" style="5" bestFit="1" customWidth="1"/>
    <col min="15632" max="15864" width="9.125" style="5"/>
    <col min="15865" max="15865" width="5.75" style="5" customWidth="1"/>
    <col min="15866" max="15866" width="18" style="5" customWidth="1"/>
    <col min="15867" max="15867" width="5.375" style="5" customWidth="1"/>
    <col min="15868" max="15868" width="8.75" style="5" customWidth="1"/>
    <col min="15869" max="15869" width="10.125" style="5" customWidth="1"/>
    <col min="15870" max="15870" width="5.125" style="5" customWidth="1"/>
    <col min="15871" max="15871" width="7.875" style="5" customWidth="1"/>
    <col min="15872" max="15872" width="9.25" style="5" bestFit="1" customWidth="1"/>
    <col min="15873" max="15873" width="6.125" style="5" bestFit="1" customWidth="1"/>
    <col min="15874" max="15874" width="9.25" style="5" bestFit="1" customWidth="1"/>
    <col min="15875" max="15875" width="4.125" style="5" customWidth="1"/>
    <col min="15876" max="15876" width="7.125" style="5" customWidth="1"/>
    <col min="15877" max="15877" width="6" style="5" customWidth="1"/>
    <col min="15878" max="15879" width="8.125" style="5" customWidth="1"/>
    <col min="15880" max="15880" width="4.75" style="5" customWidth="1"/>
    <col min="15881" max="15881" width="8.125" style="5" customWidth="1"/>
    <col min="15882" max="15882" width="6.875" style="5" bestFit="1" customWidth="1"/>
    <col min="15883" max="15883" width="8.75" style="5" customWidth="1"/>
    <col min="15884" max="15884" width="12.25" style="5" customWidth="1"/>
    <col min="15885" max="15886" width="9.125" style="5"/>
    <col min="15887" max="15887" width="14.625" style="5" bestFit="1" customWidth="1"/>
    <col min="15888" max="16120" width="9.125" style="5"/>
    <col min="16121" max="16121" width="5.75" style="5" customWidth="1"/>
    <col min="16122" max="16122" width="18" style="5" customWidth="1"/>
    <col min="16123" max="16123" width="5.375" style="5" customWidth="1"/>
    <col min="16124" max="16124" width="8.75" style="5" customWidth="1"/>
    <col min="16125" max="16125" width="10.125" style="5" customWidth="1"/>
    <col min="16126" max="16126" width="5.125" style="5" customWidth="1"/>
    <col min="16127" max="16127" width="7.875" style="5" customWidth="1"/>
    <col min="16128" max="16128" width="9.25" style="5" bestFit="1" customWidth="1"/>
    <col min="16129" max="16129" width="6.125" style="5" bestFit="1" customWidth="1"/>
    <col min="16130" max="16130" width="9.25" style="5" bestFit="1" customWidth="1"/>
    <col min="16131" max="16131" width="4.125" style="5" customWidth="1"/>
    <col min="16132" max="16132" width="7.125" style="5" customWidth="1"/>
    <col min="16133" max="16133" width="6" style="5" customWidth="1"/>
    <col min="16134" max="16135" width="8.125" style="5" customWidth="1"/>
    <col min="16136" max="16136" width="4.75" style="5" customWidth="1"/>
    <col min="16137" max="16137" width="8.125" style="5" customWidth="1"/>
    <col min="16138" max="16138" width="6.875" style="5" bestFit="1" customWidth="1"/>
    <col min="16139" max="16139" width="8.75" style="5" customWidth="1"/>
    <col min="16140" max="16140" width="12.25" style="5" customWidth="1"/>
    <col min="16141" max="16142" width="9.125" style="5"/>
    <col min="16143" max="16143" width="14.625" style="5" bestFit="1" customWidth="1"/>
    <col min="16144" max="16379" width="9.125" style="5"/>
    <col min="16380" max="16383" width="9.125" style="5" customWidth="1"/>
    <col min="16384" max="16384" width="9.125" style="5"/>
  </cols>
  <sheetData>
    <row r="1" spans="1:22" ht="29.25" customHeight="1" thickBot="1">
      <c r="B1" s="187" t="s">
        <v>661</v>
      </c>
      <c r="C1" s="187"/>
      <c r="D1" s="188"/>
      <c r="E1" s="189"/>
      <c r="F1" s="190"/>
      <c r="G1" s="191"/>
      <c r="H1" s="189"/>
      <c r="I1" s="484"/>
      <c r="J1" s="936"/>
      <c r="K1" s="293"/>
      <c r="L1" s="294"/>
      <c r="M1" s="294"/>
      <c r="N1" s="295"/>
      <c r="O1" s="956"/>
      <c r="P1" s="293"/>
      <c r="Q1" s="296"/>
      <c r="R1" s="667" t="s">
        <v>657</v>
      </c>
      <c r="T1" s="666"/>
    </row>
    <row r="2" spans="1:22" s="27" customFormat="1" ht="32.25" customHeight="1" thickBot="1">
      <c r="B2" s="1261" t="s">
        <v>40</v>
      </c>
      <c r="C2" s="1259" t="s">
        <v>376</v>
      </c>
      <c r="D2" s="1260"/>
      <c r="E2" s="1263"/>
      <c r="F2" s="1259" t="s">
        <v>377</v>
      </c>
      <c r="G2" s="1260"/>
      <c r="H2" s="1263"/>
      <c r="I2" s="1264" t="s">
        <v>378</v>
      </c>
      <c r="J2" s="1265"/>
      <c r="K2" s="1266" t="s">
        <v>379</v>
      </c>
      <c r="L2" s="1267"/>
      <c r="M2" s="1257" t="s">
        <v>380</v>
      </c>
      <c r="N2" s="1268"/>
      <c r="O2" s="1269"/>
      <c r="P2" s="1257" t="s">
        <v>381</v>
      </c>
      <c r="Q2" s="1258"/>
      <c r="R2" s="1259" t="s">
        <v>382</v>
      </c>
      <c r="S2" s="1260"/>
      <c r="T2" s="1260"/>
    </row>
    <row r="3" spans="1:22" s="27" customFormat="1" ht="21.75" customHeight="1" thickBot="1">
      <c r="B3" s="1262"/>
      <c r="C3" s="365" t="s">
        <v>383</v>
      </c>
      <c r="D3" s="366" t="s">
        <v>267</v>
      </c>
      <c r="E3" s="367" t="s">
        <v>10</v>
      </c>
      <c r="F3" s="368" t="s">
        <v>266</v>
      </c>
      <c r="G3" s="366" t="s">
        <v>267</v>
      </c>
      <c r="H3" s="367" t="s">
        <v>10</v>
      </c>
      <c r="I3" s="635" t="s">
        <v>9</v>
      </c>
      <c r="J3" s="937" t="s">
        <v>10</v>
      </c>
      <c r="K3" s="370" t="s">
        <v>9</v>
      </c>
      <c r="L3" s="367" t="s">
        <v>10</v>
      </c>
      <c r="M3" s="369" t="s">
        <v>266</v>
      </c>
      <c r="N3" s="636" t="s">
        <v>267</v>
      </c>
      <c r="O3" s="957" t="s">
        <v>10</v>
      </c>
      <c r="P3" s="371" t="s">
        <v>9</v>
      </c>
      <c r="Q3" s="372" t="s">
        <v>10</v>
      </c>
      <c r="R3" s="373" t="s">
        <v>384</v>
      </c>
      <c r="S3" s="366" t="s">
        <v>385</v>
      </c>
      <c r="T3" s="369" t="s">
        <v>10</v>
      </c>
    </row>
    <row r="4" spans="1:22" ht="21.75" customHeight="1">
      <c r="B4" s="192" t="s">
        <v>386</v>
      </c>
      <c r="C4" s="193"/>
      <c r="D4" s="194"/>
      <c r="E4" s="195"/>
      <c r="F4" s="196"/>
      <c r="G4" s="197"/>
      <c r="H4" s="195"/>
      <c r="I4" s="195"/>
      <c r="J4" s="938"/>
      <c r="K4" s="309"/>
      <c r="L4" s="310"/>
      <c r="M4" s="310"/>
      <c r="N4" s="310"/>
      <c r="O4" s="958"/>
      <c r="P4" s="309"/>
      <c r="Q4" s="311"/>
      <c r="R4" s="199"/>
      <c r="S4" s="194"/>
      <c r="T4" s="198"/>
    </row>
    <row r="5" spans="1:22" ht="19.5" customHeight="1">
      <c r="A5" s="5">
        <v>1</v>
      </c>
      <c r="B5" s="312" t="s">
        <v>56</v>
      </c>
      <c r="C5" s="313">
        <v>75</v>
      </c>
      <c r="D5" s="313">
        <v>78</v>
      </c>
      <c r="E5" s="932">
        <v>85784.304040000003</v>
      </c>
      <c r="F5" s="313">
        <v>1</v>
      </c>
      <c r="G5" s="314">
        <v>3</v>
      </c>
      <c r="H5" s="932">
        <v>321.17457999999999</v>
      </c>
      <c r="I5" s="315">
        <v>11</v>
      </c>
      <c r="J5" s="316">
        <v>162.27011999999999</v>
      </c>
      <c r="K5" s="315"/>
      <c r="L5" s="317"/>
      <c r="M5" s="318">
        <v>36</v>
      </c>
      <c r="N5" s="319">
        <v>36</v>
      </c>
      <c r="O5" s="943">
        <v>1353.3356899999999</v>
      </c>
      <c r="P5" s="320"/>
      <c r="Q5" s="321">
        <v>506.262</v>
      </c>
      <c r="R5" s="634">
        <f>C5+F5+I5+K5+M5+P5</f>
        <v>123</v>
      </c>
      <c r="S5" s="347">
        <f>D5+G5+I5+K5+N5+P5</f>
        <v>128</v>
      </c>
      <c r="T5" s="970">
        <f>SUM(E5,H5,J5,L5,O5,Q5)</f>
        <v>88127.34643000002</v>
      </c>
      <c r="V5" s="510"/>
    </row>
    <row r="6" spans="1:22" ht="19.5" customHeight="1">
      <c r="A6" s="5">
        <v>2</v>
      </c>
      <c r="B6" s="312" t="s">
        <v>57</v>
      </c>
      <c r="C6" s="313">
        <v>83</v>
      </c>
      <c r="D6" s="314">
        <v>86</v>
      </c>
      <c r="E6" s="932">
        <v>41465.729270000003</v>
      </c>
      <c r="F6" s="313"/>
      <c r="G6" s="314">
        <v>50</v>
      </c>
      <c r="H6" s="932">
        <v>9379.1718099999998</v>
      </c>
      <c r="I6" s="315">
        <v>5</v>
      </c>
      <c r="J6" s="316">
        <v>325.22735</v>
      </c>
      <c r="K6" s="315"/>
      <c r="L6" s="317"/>
      <c r="M6" s="318">
        <v>28</v>
      </c>
      <c r="N6" s="319">
        <v>28</v>
      </c>
      <c r="O6" s="943">
        <v>1151.17147</v>
      </c>
      <c r="P6" s="320"/>
      <c r="Q6" s="321">
        <v>472.40780000000001</v>
      </c>
      <c r="R6" s="634">
        <f>C6+F6+I6+K6+M6+P6</f>
        <v>116</v>
      </c>
      <c r="S6" s="347">
        <f>D6+G6+I6+K6+N6+P6</f>
        <v>169</v>
      </c>
      <c r="T6" s="970">
        <f>SUM(E6,H6,J6,L6,O6,Q6)</f>
        <v>52793.707700000006</v>
      </c>
      <c r="V6" s="510"/>
    </row>
    <row r="7" spans="1:22" ht="19.5" customHeight="1">
      <c r="A7" s="5">
        <v>3</v>
      </c>
      <c r="B7" s="312" t="s">
        <v>58</v>
      </c>
      <c r="C7" s="313">
        <v>24</v>
      </c>
      <c r="D7" s="314">
        <v>24</v>
      </c>
      <c r="E7" s="932">
        <v>3652.99937</v>
      </c>
      <c r="F7" s="313">
        <v>1</v>
      </c>
      <c r="G7" s="314">
        <v>9</v>
      </c>
      <c r="H7" s="932">
        <v>1059.7280000000001</v>
      </c>
      <c r="I7" s="315">
        <v>18</v>
      </c>
      <c r="J7" s="316">
        <v>151.41317000000001</v>
      </c>
      <c r="K7" s="315"/>
      <c r="L7" s="317"/>
      <c r="M7" s="318">
        <v>36</v>
      </c>
      <c r="N7" s="319">
        <v>36</v>
      </c>
      <c r="O7" s="943">
        <v>1359.5169900000001</v>
      </c>
      <c r="P7" s="320"/>
      <c r="Q7" s="321">
        <v>527.06618000000003</v>
      </c>
      <c r="R7" s="634">
        <f>C7+F7+I7+K7+M7+P7</f>
        <v>79</v>
      </c>
      <c r="S7" s="347">
        <f>D7+G7+I7+K7+N7+P7</f>
        <v>87</v>
      </c>
      <c r="T7" s="970">
        <f>SUM(E7,H7,J7,L7,O7,Q7)</f>
        <v>6750.7237100000002</v>
      </c>
      <c r="U7" s="19"/>
      <c r="V7" s="510"/>
    </row>
    <row r="8" spans="1:22" ht="19.5" customHeight="1">
      <c r="A8" s="5">
        <v>4</v>
      </c>
      <c r="B8" s="312" t="s">
        <v>59</v>
      </c>
      <c r="C8" s="313">
        <v>25</v>
      </c>
      <c r="D8" s="314">
        <v>26</v>
      </c>
      <c r="E8" s="932">
        <v>6747.8773600000004</v>
      </c>
      <c r="F8" s="313"/>
      <c r="G8" s="314">
        <v>1</v>
      </c>
      <c r="H8" s="932">
        <v>30.375</v>
      </c>
      <c r="I8" s="315">
        <v>12</v>
      </c>
      <c r="J8" s="316">
        <v>252.2979</v>
      </c>
      <c r="K8" s="315"/>
      <c r="L8" s="317"/>
      <c r="M8" s="318">
        <v>24</v>
      </c>
      <c r="N8" s="319">
        <v>24</v>
      </c>
      <c r="O8" s="943">
        <v>850.34655000000009</v>
      </c>
      <c r="P8" s="320"/>
      <c r="Q8" s="324"/>
      <c r="R8" s="634">
        <f>C8+F8+I8+K8+M8+P8</f>
        <v>61</v>
      </c>
      <c r="S8" s="347">
        <f>D8+G8+I8+K8+N8+P8</f>
        <v>63</v>
      </c>
      <c r="T8" s="970">
        <f>SUM(E8,H8,J8,L8,O8,Q8)</f>
        <v>7880.8968100000002</v>
      </c>
      <c r="V8" s="510"/>
    </row>
    <row r="9" spans="1:22" ht="21.75" customHeight="1">
      <c r="B9" s="325" t="s">
        <v>60</v>
      </c>
      <c r="C9" s="326"/>
      <c r="D9" s="327"/>
      <c r="E9" s="328"/>
      <c r="F9" s="326"/>
      <c r="G9" s="327"/>
      <c r="H9" s="328"/>
      <c r="I9" s="328"/>
      <c r="J9" s="939"/>
      <c r="K9" s="329"/>
      <c r="L9" s="330"/>
      <c r="M9" s="330"/>
      <c r="N9" s="330"/>
      <c r="O9" s="959"/>
      <c r="P9" s="330"/>
      <c r="Q9" s="329"/>
      <c r="R9" s="327"/>
      <c r="S9" s="331"/>
      <c r="T9" s="971"/>
      <c r="V9" s="510"/>
    </row>
    <row r="10" spans="1:22" ht="19.5" customHeight="1">
      <c r="A10" s="5">
        <v>5</v>
      </c>
      <c r="B10" s="312" t="s">
        <v>61</v>
      </c>
      <c r="C10" s="313"/>
      <c r="D10" s="314"/>
      <c r="E10" s="332"/>
      <c r="F10" s="313"/>
      <c r="G10" s="314"/>
      <c r="H10" s="332"/>
      <c r="I10" s="315"/>
      <c r="J10" s="316"/>
      <c r="K10" s="315"/>
      <c r="L10" s="316"/>
      <c r="M10" s="333"/>
      <c r="N10" s="334"/>
      <c r="O10" s="943"/>
      <c r="P10" s="315"/>
      <c r="Q10" s="316"/>
      <c r="R10" s="322">
        <f>C10+F10+I10+K10+M10+P10</f>
        <v>0</v>
      </c>
      <c r="S10" s="323">
        <f>D10+G10+I10+K10+N10+P10</f>
        <v>0</v>
      </c>
      <c r="T10" s="972">
        <f>SUM(E10,H10,J10,L10,O10,Q10)</f>
        <v>0</v>
      </c>
      <c r="V10" s="510"/>
    </row>
    <row r="11" spans="1:22" ht="19.5" customHeight="1">
      <c r="A11" s="5">
        <v>6</v>
      </c>
      <c r="B11" s="312" t="s">
        <v>62</v>
      </c>
      <c r="C11" s="313"/>
      <c r="D11" s="335"/>
      <c r="E11" s="932">
        <v>189.6523</v>
      </c>
      <c r="F11" s="313">
        <v>3</v>
      </c>
      <c r="G11" s="335">
        <v>4</v>
      </c>
      <c r="H11" s="932">
        <v>492.47568999999999</v>
      </c>
      <c r="I11" s="315">
        <v>25</v>
      </c>
      <c r="J11" s="316">
        <v>452.8657</v>
      </c>
      <c r="K11" s="315"/>
      <c r="L11" s="317"/>
      <c r="M11" s="318">
        <v>11</v>
      </c>
      <c r="N11" s="319">
        <v>11</v>
      </c>
      <c r="O11" s="943">
        <v>430.84788000000003</v>
      </c>
      <c r="P11" s="315"/>
      <c r="Q11" s="316"/>
      <c r="R11" s="634">
        <f>C11+F11+I11+K11+M11+P11</f>
        <v>39</v>
      </c>
      <c r="S11" s="347">
        <f>D11+G11+I11+K11+N11+P11</f>
        <v>40</v>
      </c>
      <c r="T11" s="970">
        <f>SUM(E11,H11,J11,L11,O11,Q11)</f>
        <v>1565.84157</v>
      </c>
      <c r="V11" s="510"/>
    </row>
    <row r="12" spans="1:22" ht="19.5" customHeight="1">
      <c r="A12" s="5">
        <v>7</v>
      </c>
      <c r="B12" s="312" t="s">
        <v>63</v>
      </c>
      <c r="C12" s="313"/>
      <c r="D12" s="335"/>
      <c r="E12" s="932"/>
      <c r="F12" s="313"/>
      <c r="G12" s="335"/>
      <c r="H12" s="932"/>
      <c r="I12" s="315">
        <v>2</v>
      </c>
      <c r="J12" s="316">
        <v>156.41614000000001</v>
      </c>
      <c r="K12" s="315"/>
      <c r="L12" s="317"/>
      <c r="M12" s="318">
        <v>12</v>
      </c>
      <c r="N12" s="319">
        <v>12</v>
      </c>
      <c r="O12" s="943">
        <v>360.40521999999999</v>
      </c>
      <c r="P12" s="315"/>
      <c r="Q12" s="316">
        <v>142.08857</v>
      </c>
      <c r="R12" s="634">
        <f>C12+F12+I12+K12+M12+P12</f>
        <v>14</v>
      </c>
      <c r="S12" s="347">
        <f>D12+G12+I12+K12+N12+P12</f>
        <v>14</v>
      </c>
      <c r="T12" s="970">
        <f>SUM(E12,H12,J12,L12,O12,Q12)</f>
        <v>658.90993000000003</v>
      </c>
      <c r="V12" s="510"/>
    </row>
    <row r="13" spans="1:22" ht="19.5" customHeight="1">
      <c r="A13" s="5">
        <v>8</v>
      </c>
      <c r="B13" s="312" t="s">
        <v>64</v>
      </c>
      <c r="C13" s="313"/>
      <c r="D13" s="335"/>
      <c r="E13" s="932">
        <v>745.65240000000006</v>
      </c>
      <c r="F13" s="313"/>
      <c r="G13" s="335">
        <v>4</v>
      </c>
      <c r="H13" s="932">
        <v>516.78310999999997</v>
      </c>
      <c r="I13" s="315">
        <v>2</v>
      </c>
      <c r="J13" s="316">
        <v>2.3695999999999997</v>
      </c>
      <c r="K13" s="315"/>
      <c r="L13" s="317"/>
      <c r="M13" s="318">
        <v>3</v>
      </c>
      <c r="N13" s="319">
        <v>3</v>
      </c>
      <c r="O13" s="943">
        <v>143.1147</v>
      </c>
      <c r="P13" s="315"/>
      <c r="Q13" s="316"/>
      <c r="R13" s="634">
        <f>C13+F13+I13+K13+M13+P13</f>
        <v>5</v>
      </c>
      <c r="S13" s="347">
        <f>D13+G13+I13+K13+N13+P13</f>
        <v>9</v>
      </c>
      <c r="T13" s="970">
        <f>SUM(E13,H13,J13,L13,O13,Q13)</f>
        <v>1407.9198100000001</v>
      </c>
      <c r="V13" s="510"/>
    </row>
    <row r="14" spans="1:22" ht="19.5" customHeight="1">
      <c r="A14" s="5">
        <v>9</v>
      </c>
      <c r="B14" s="312" t="s">
        <v>65</v>
      </c>
      <c r="C14" s="313"/>
      <c r="D14" s="314"/>
      <c r="E14" s="932">
        <v>2106.8529700000004</v>
      </c>
      <c r="F14" s="313">
        <v>3</v>
      </c>
      <c r="G14" s="314">
        <v>9</v>
      </c>
      <c r="H14" s="932">
        <v>940.61458000000005</v>
      </c>
      <c r="I14" s="315">
        <v>3</v>
      </c>
      <c r="J14" s="316">
        <v>143.13460000000001</v>
      </c>
      <c r="K14" s="315"/>
      <c r="L14" s="317"/>
      <c r="M14" s="318">
        <v>7</v>
      </c>
      <c r="N14" s="319">
        <v>7</v>
      </c>
      <c r="O14" s="943">
        <v>200.46797000000001</v>
      </c>
      <c r="P14" s="315"/>
      <c r="Q14" s="316"/>
      <c r="R14" s="634">
        <f>C14+F14+I14+K14+M14+P14</f>
        <v>13</v>
      </c>
      <c r="S14" s="347">
        <f>D14+G14+I14+K14+N14+P14</f>
        <v>19</v>
      </c>
      <c r="T14" s="970">
        <f>SUM(E14,H14,J14,L14,O14,Q14)</f>
        <v>3391.0701200000003</v>
      </c>
      <c r="V14" s="510"/>
    </row>
    <row r="15" spans="1:22" ht="21.75" customHeight="1">
      <c r="B15" s="325" t="s">
        <v>66</v>
      </c>
      <c r="C15" s="326"/>
      <c r="D15" s="336"/>
      <c r="E15" s="337"/>
      <c r="F15" s="326"/>
      <c r="G15" s="336"/>
      <c r="H15" s="337"/>
      <c r="I15" s="337"/>
      <c r="J15" s="940"/>
      <c r="K15" s="337"/>
      <c r="L15" s="330"/>
      <c r="M15" s="330"/>
      <c r="N15" s="330"/>
      <c r="O15" s="959"/>
      <c r="P15" s="329"/>
      <c r="Q15" s="329"/>
      <c r="R15" s="327"/>
      <c r="S15" s="331"/>
      <c r="T15" s="973"/>
      <c r="V15" s="510"/>
    </row>
    <row r="16" spans="1:22" ht="21.75" customHeight="1">
      <c r="B16" s="338" t="s">
        <v>67</v>
      </c>
      <c r="C16" s="339"/>
      <c r="D16" s="340"/>
      <c r="E16" s="341"/>
      <c r="F16" s="339"/>
      <c r="G16" s="340"/>
      <c r="H16" s="341"/>
      <c r="I16" s="485">
        <v>1</v>
      </c>
      <c r="J16" s="941">
        <v>123.53088000000001</v>
      </c>
      <c r="K16" s="342"/>
      <c r="L16" s="343"/>
      <c r="M16" s="344"/>
      <c r="N16" s="345"/>
      <c r="O16" s="960"/>
      <c r="P16" s="342"/>
      <c r="Q16" s="342"/>
      <c r="R16" s="634">
        <f>C16+F16+I16+K16+M16+P16</f>
        <v>1</v>
      </c>
      <c r="S16" s="347">
        <f>D16+G16+I16+K16+M16+P16</f>
        <v>1</v>
      </c>
      <c r="T16" s="970">
        <f>SUM(E16,H16,J16,L16,O16,Q16)</f>
        <v>123.53088000000001</v>
      </c>
      <c r="V16" s="510"/>
    </row>
    <row r="17" spans="1:22" ht="19.5" customHeight="1">
      <c r="A17" s="5">
        <v>10</v>
      </c>
      <c r="B17" s="312" t="s">
        <v>68</v>
      </c>
      <c r="C17" s="313"/>
      <c r="D17" s="314"/>
      <c r="E17" s="332"/>
      <c r="F17" s="313"/>
      <c r="G17" s="314"/>
      <c r="H17" s="332"/>
      <c r="I17" s="315">
        <v>1</v>
      </c>
      <c r="J17" s="316">
        <v>123.53088000000001</v>
      </c>
      <c r="K17" s="315"/>
      <c r="L17" s="317"/>
      <c r="M17" s="318"/>
      <c r="N17" s="334"/>
      <c r="O17" s="943"/>
      <c r="P17" s="315"/>
      <c r="Q17" s="316"/>
      <c r="R17" s="634">
        <f>C17+F17+I17+K17+M17+P17</f>
        <v>1</v>
      </c>
      <c r="S17" s="347">
        <f>D17+G17+I17+K17+M17+P17</f>
        <v>1</v>
      </c>
      <c r="T17" s="970">
        <f>SUM(E17,H17,J17,L17,O17,Q17)</f>
        <v>123.53088000000001</v>
      </c>
      <c r="V17" s="510"/>
    </row>
    <row r="18" spans="1:22" ht="21.75" customHeight="1">
      <c r="B18" s="348" t="s">
        <v>69</v>
      </c>
      <c r="C18" s="326"/>
      <c r="D18" s="327"/>
      <c r="E18" s="328"/>
      <c r="F18" s="326"/>
      <c r="G18" s="327"/>
      <c r="H18" s="328"/>
      <c r="I18" s="328"/>
      <c r="J18" s="939"/>
      <c r="K18" s="329"/>
      <c r="L18" s="330"/>
      <c r="M18" s="330"/>
      <c r="N18" s="330"/>
      <c r="O18" s="959"/>
      <c r="P18" s="330"/>
      <c r="Q18" s="329"/>
      <c r="R18" s="327"/>
      <c r="S18" s="331"/>
      <c r="T18" s="971"/>
      <c r="V18" s="510"/>
    </row>
    <row r="19" spans="1:22" ht="19.5" customHeight="1">
      <c r="A19" s="5">
        <v>12</v>
      </c>
      <c r="B19" s="312" t="s">
        <v>71</v>
      </c>
      <c r="C19" s="313"/>
      <c r="D19" s="314"/>
      <c r="E19" s="933">
        <v>374.31450000000001</v>
      </c>
      <c r="F19" s="313"/>
      <c r="G19" s="314"/>
      <c r="H19" s="933"/>
      <c r="I19" s="315">
        <v>9</v>
      </c>
      <c r="J19" s="316">
        <v>218.45726999999999</v>
      </c>
      <c r="K19" s="315"/>
      <c r="L19" s="317"/>
      <c r="M19" s="318">
        <v>4</v>
      </c>
      <c r="N19" s="334">
        <v>4</v>
      </c>
      <c r="O19" s="943">
        <v>111.80428000000001</v>
      </c>
      <c r="P19" s="315"/>
      <c r="Q19" s="316"/>
      <c r="R19" s="634">
        <f t="shared" ref="R19:R41" si="0">C19+F19+I19+K19+M19+P19</f>
        <v>13</v>
      </c>
      <c r="S19" s="347">
        <f t="shared" ref="S19:S41" si="1">D19+G19+I19+K19+M19+P19</f>
        <v>13</v>
      </c>
      <c r="T19" s="970">
        <f t="shared" ref="T19:T34" si="2">SUM(E19,H19,J19,L19,O19,Q19)</f>
        <v>704.57605000000012</v>
      </c>
      <c r="V19" s="510"/>
    </row>
    <row r="20" spans="1:22" ht="19.5" customHeight="1">
      <c r="A20" s="5">
        <v>13</v>
      </c>
      <c r="B20" s="312" t="s">
        <v>72</v>
      </c>
      <c r="C20" s="313"/>
      <c r="D20" s="314">
        <v>3</v>
      </c>
      <c r="E20" s="933">
        <v>2709.46967</v>
      </c>
      <c r="F20" s="313">
        <v>3</v>
      </c>
      <c r="G20" s="314">
        <v>9</v>
      </c>
      <c r="H20" s="933">
        <v>1337.5009700000001</v>
      </c>
      <c r="I20" s="315">
        <v>64</v>
      </c>
      <c r="J20" s="316">
        <v>1046.80718</v>
      </c>
      <c r="K20" s="315"/>
      <c r="L20" s="317"/>
      <c r="M20" s="318">
        <v>4</v>
      </c>
      <c r="N20" s="334">
        <v>4</v>
      </c>
      <c r="O20" s="943">
        <v>217.05514000000002</v>
      </c>
      <c r="P20" s="315">
        <v>3</v>
      </c>
      <c r="Q20" s="316">
        <v>392.66800000000001</v>
      </c>
      <c r="R20" s="634">
        <f t="shared" si="0"/>
        <v>74</v>
      </c>
      <c r="S20" s="347">
        <f t="shared" si="1"/>
        <v>83</v>
      </c>
      <c r="T20" s="970">
        <f t="shared" si="2"/>
        <v>5703.5009600000003</v>
      </c>
      <c r="V20" s="510"/>
    </row>
    <row r="21" spans="1:22" ht="19.5" customHeight="1">
      <c r="A21" s="5">
        <v>14</v>
      </c>
      <c r="B21" s="312" t="s">
        <v>73</v>
      </c>
      <c r="C21" s="313"/>
      <c r="D21" s="314"/>
      <c r="E21" s="332"/>
      <c r="F21" s="313"/>
      <c r="G21" s="314"/>
      <c r="H21" s="332"/>
      <c r="I21" s="315"/>
      <c r="J21" s="316"/>
      <c r="K21" s="315"/>
      <c r="L21" s="317"/>
      <c r="M21" s="318"/>
      <c r="N21" s="334"/>
      <c r="O21" s="943"/>
      <c r="P21" s="315"/>
      <c r="Q21" s="316">
        <v>101.25</v>
      </c>
      <c r="R21" s="634">
        <f t="shared" si="0"/>
        <v>0</v>
      </c>
      <c r="S21" s="347">
        <f t="shared" si="1"/>
        <v>0</v>
      </c>
      <c r="T21" s="970">
        <f t="shared" si="2"/>
        <v>101.25</v>
      </c>
      <c r="V21" s="510"/>
    </row>
    <row r="22" spans="1:22" ht="19.5" customHeight="1">
      <c r="A22" s="5">
        <v>15</v>
      </c>
      <c r="B22" s="312" t="s">
        <v>74</v>
      </c>
      <c r="C22" s="313"/>
      <c r="D22" s="314"/>
      <c r="E22" s="332"/>
      <c r="F22" s="313"/>
      <c r="G22" s="314"/>
      <c r="H22" s="332"/>
      <c r="I22" s="315"/>
      <c r="J22" s="316"/>
      <c r="K22" s="315"/>
      <c r="L22" s="317"/>
      <c r="M22" s="318"/>
      <c r="N22" s="334"/>
      <c r="O22" s="943"/>
      <c r="P22" s="315"/>
      <c r="Q22" s="316"/>
      <c r="R22" s="634">
        <f t="shared" si="0"/>
        <v>0</v>
      </c>
      <c r="S22" s="347">
        <f t="shared" si="1"/>
        <v>0</v>
      </c>
      <c r="T22" s="970">
        <f t="shared" si="2"/>
        <v>0</v>
      </c>
      <c r="V22" s="510"/>
    </row>
    <row r="23" spans="1:22" ht="19.5" customHeight="1">
      <c r="A23" s="5">
        <v>16</v>
      </c>
      <c r="B23" s="312" t="s">
        <v>75</v>
      </c>
      <c r="C23" s="313"/>
      <c r="D23" s="314"/>
      <c r="E23" s="332"/>
      <c r="F23" s="313"/>
      <c r="G23" s="314"/>
      <c r="H23" s="332"/>
      <c r="I23" s="315">
        <v>4</v>
      </c>
      <c r="J23" s="316">
        <v>29.888390000000001</v>
      </c>
      <c r="K23" s="315"/>
      <c r="L23" s="317"/>
      <c r="M23" s="318"/>
      <c r="N23" s="334"/>
      <c r="O23" s="943"/>
      <c r="P23" s="315"/>
      <c r="Q23" s="316"/>
      <c r="R23" s="634">
        <f t="shared" si="0"/>
        <v>4</v>
      </c>
      <c r="S23" s="347">
        <f t="shared" si="1"/>
        <v>4</v>
      </c>
      <c r="T23" s="970">
        <f t="shared" si="2"/>
        <v>29.888390000000001</v>
      </c>
      <c r="V23" s="510"/>
    </row>
    <row r="24" spans="1:22" ht="19.5" customHeight="1">
      <c r="A24" s="5">
        <v>17</v>
      </c>
      <c r="B24" s="312" t="s">
        <v>76</v>
      </c>
      <c r="C24" s="313"/>
      <c r="D24" s="314"/>
      <c r="E24" s="332"/>
      <c r="F24" s="313"/>
      <c r="G24" s="314"/>
      <c r="H24" s="332"/>
      <c r="I24" s="315">
        <v>3</v>
      </c>
      <c r="J24" s="316">
        <v>79.521869999999993</v>
      </c>
      <c r="K24" s="315"/>
      <c r="L24" s="317"/>
      <c r="M24" s="318"/>
      <c r="N24" s="315"/>
      <c r="O24" s="943"/>
      <c r="P24" s="315"/>
      <c r="Q24" s="316"/>
      <c r="R24" s="634">
        <f t="shared" si="0"/>
        <v>3</v>
      </c>
      <c r="S24" s="347">
        <f t="shared" si="1"/>
        <v>3</v>
      </c>
      <c r="T24" s="970">
        <f t="shared" si="2"/>
        <v>79.521869999999993</v>
      </c>
      <c r="V24" s="510"/>
    </row>
    <row r="25" spans="1:22" ht="19.5" customHeight="1">
      <c r="B25" s="312" t="s">
        <v>523</v>
      </c>
      <c r="C25" s="313"/>
      <c r="D25" s="314"/>
      <c r="E25" s="332"/>
      <c r="F25" s="313"/>
      <c r="G25" s="314"/>
      <c r="H25" s="332"/>
      <c r="I25" s="315">
        <v>2</v>
      </c>
      <c r="J25" s="316">
        <v>20.322759999999999</v>
      </c>
      <c r="K25" s="315"/>
      <c r="L25" s="317"/>
      <c r="M25" s="318"/>
      <c r="N25" s="315"/>
      <c r="O25" s="943"/>
      <c r="P25" s="315"/>
      <c r="Q25" s="316"/>
      <c r="R25" s="634">
        <f t="shared" si="0"/>
        <v>2</v>
      </c>
      <c r="S25" s="347">
        <f t="shared" si="1"/>
        <v>2</v>
      </c>
      <c r="T25" s="970">
        <f t="shared" si="2"/>
        <v>20.322759999999999</v>
      </c>
      <c r="V25" s="510"/>
    </row>
    <row r="26" spans="1:22" ht="19.5" customHeight="1">
      <c r="A26" s="5">
        <v>18</v>
      </c>
      <c r="B26" s="312" t="s">
        <v>77</v>
      </c>
      <c r="C26" s="313"/>
      <c r="D26" s="314"/>
      <c r="E26" s="933"/>
      <c r="F26" s="313">
        <v>1</v>
      </c>
      <c r="G26" s="314">
        <v>3</v>
      </c>
      <c r="H26" s="933">
        <v>408.34044999999998</v>
      </c>
      <c r="I26" s="315"/>
      <c r="J26" s="316">
        <v>0</v>
      </c>
      <c r="K26" s="315"/>
      <c r="L26" s="317"/>
      <c r="M26" s="318"/>
      <c r="N26" s="315"/>
      <c r="O26" s="943"/>
      <c r="P26" s="315"/>
      <c r="Q26" s="316"/>
      <c r="R26" s="634">
        <f t="shared" si="0"/>
        <v>1</v>
      </c>
      <c r="S26" s="347">
        <f t="shared" si="1"/>
        <v>3</v>
      </c>
      <c r="T26" s="970">
        <f t="shared" si="2"/>
        <v>408.34044999999998</v>
      </c>
      <c r="V26" s="510"/>
    </row>
    <row r="27" spans="1:22" ht="19.5" customHeight="1">
      <c r="A27" s="5">
        <v>19</v>
      </c>
      <c r="B27" s="312" t="s">
        <v>78</v>
      </c>
      <c r="C27" s="313"/>
      <c r="D27" s="314"/>
      <c r="E27" s="933"/>
      <c r="F27" s="313">
        <v>2</v>
      </c>
      <c r="G27" s="314">
        <v>3</v>
      </c>
      <c r="H27" s="933">
        <v>319.524</v>
      </c>
      <c r="I27" s="315">
        <v>2</v>
      </c>
      <c r="J27" s="316">
        <v>155.99414000000002</v>
      </c>
      <c r="K27" s="315"/>
      <c r="L27" s="317"/>
      <c r="M27" s="318">
        <v>5</v>
      </c>
      <c r="N27" s="319">
        <v>5</v>
      </c>
      <c r="O27" s="943">
        <v>216.06164999999999</v>
      </c>
      <c r="P27" s="315"/>
      <c r="Q27" s="316"/>
      <c r="R27" s="634">
        <f t="shared" si="0"/>
        <v>9</v>
      </c>
      <c r="S27" s="347">
        <f t="shared" si="1"/>
        <v>10</v>
      </c>
      <c r="T27" s="970">
        <f t="shared" si="2"/>
        <v>691.57979</v>
      </c>
      <c r="V27" s="510"/>
    </row>
    <row r="28" spans="1:22" ht="19.5" customHeight="1">
      <c r="A28" s="5">
        <v>20</v>
      </c>
      <c r="B28" s="312" t="s">
        <v>80</v>
      </c>
      <c r="C28" s="313"/>
      <c r="D28" s="314"/>
      <c r="E28" s="933"/>
      <c r="F28" s="313"/>
      <c r="G28" s="314"/>
      <c r="H28" s="933"/>
      <c r="I28" s="315">
        <v>1</v>
      </c>
      <c r="J28" s="316">
        <v>44.095550000000003</v>
      </c>
      <c r="K28" s="315"/>
      <c r="L28" s="317"/>
      <c r="M28" s="318"/>
      <c r="N28" s="315"/>
      <c r="O28" s="943"/>
      <c r="P28" s="315"/>
      <c r="Q28" s="316"/>
      <c r="R28" s="634">
        <f t="shared" si="0"/>
        <v>1</v>
      </c>
      <c r="S28" s="347">
        <f t="shared" si="1"/>
        <v>1</v>
      </c>
      <c r="T28" s="970">
        <f t="shared" si="2"/>
        <v>44.095550000000003</v>
      </c>
      <c r="V28" s="510"/>
    </row>
    <row r="29" spans="1:22" ht="19.5" customHeight="1">
      <c r="A29" s="5">
        <v>21</v>
      </c>
      <c r="B29" s="312" t="s">
        <v>81</v>
      </c>
      <c r="C29" s="313"/>
      <c r="D29" s="314"/>
      <c r="E29" s="933"/>
      <c r="F29" s="313"/>
      <c r="G29" s="314">
        <v>1</v>
      </c>
      <c r="H29" s="933">
        <v>92.649000000000001</v>
      </c>
      <c r="I29" s="315">
        <v>20</v>
      </c>
      <c r="J29" s="316">
        <v>188.28676000000002</v>
      </c>
      <c r="K29" s="315"/>
      <c r="L29" s="317"/>
      <c r="M29" s="318"/>
      <c r="N29" s="315"/>
      <c r="O29" s="943"/>
      <c r="P29" s="315"/>
      <c r="Q29" s="316"/>
      <c r="R29" s="634">
        <f t="shared" si="0"/>
        <v>20</v>
      </c>
      <c r="S29" s="347">
        <f t="shared" si="1"/>
        <v>21</v>
      </c>
      <c r="T29" s="970">
        <f t="shared" si="2"/>
        <v>280.93576000000002</v>
      </c>
      <c r="V29" s="510"/>
    </row>
    <row r="30" spans="1:22" ht="19.5" customHeight="1">
      <c r="A30" s="5">
        <v>22</v>
      </c>
      <c r="B30" s="312" t="s">
        <v>387</v>
      </c>
      <c r="C30" s="313"/>
      <c r="D30" s="314"/>
      <c r="E30" s="332"/>
      <c r="F30" s="313"/>
      <c r="G30" s="314"/>
      <c r="H30" s="332"/>
      <c r="I30" s="315"/>
      <c r="J30" s="316">
        <v>0</v>
      </c>
      <c r="K30" s="315"/>
      <c r="L30" s="317"/>
      <c r="M30" s="318"/>
      <c r="N30" s="315"/>
      <c r="O30" s="943"/>
      <c r="P30" s="315"/>
      <c r="Q30" s="316"/>
      <c r="R30" s="634">
        <f t="shared" si="0"/>
        <v>0</v>
      </c>
      <c r="S30" s="347">
        <f t="shared" si="1"/>
        <v>0</v>
      </c>
      <c r="T30" s="970">
        <f t="shared" si="2"/>
        <v>0</v>
      </c>
      <c r="V30" s="510"/>
    </row>
    <row r="31" spans="1:22" ht="19.5" customHeight="1">
      <c r="A31" s="5">
        <v>23</v>
      </c>
      <c r="B31" s="312" t="s">
        <v>388</v>
      </c>
      <c r="C31" s="313"/>
      <c r="D31" s="314"/>
      <c r="E31" s="332"/>
      <c r="F31" s="313"/>
      <c r="G31" s="314"/>
      <c r="H31" s="332"/>
      <c r="I31" s="315">
        <v>2</v>
      </c>
      <c r="J31" s="316">
        <v>20.322759999999999</v>
      </c>
      <c r="K31" s="315"/>
      <c r="L31" s="317"/>
      <c r="M31" s="318"/>
      <c r="N31" s="315"/>
      <c r="O31" s="943"/>
      <c r="P31" s="315"/>
      <c r="Q31" s="316"/>
      <c r="R31" s="634">
        <f t="shared" si="0"/>
        <v>2</v>
      </c>
      <c r="S31" s="347">
        <f t="shared" si="1"/>
        <v>2</v>
      </c>
      <c r="T31" s="970">
        <f t="shared" si="2"/>
        <v>20.322759999999999</v>
      </c>
      <c r="V31" s="510"/>
    </row>
    <row r="32" spans="1:22" ht="19.5" customHeight="1">
      <c r="A32" s="5">
        <v>24</v>
      </c>
      <c r="B32" s="312" t="s">
        <v>82</v>
      </c>
      <c r="C32" s="313"/>
      <c r="D32" s="314"/>
      <c r="E32" s="332"/>
      <c r="F32" s="313"/>
      <c r="G32" s="314"/>
      <c r="H32" s="332"/>
      <c r="I32" s="315"/>
      <c r="J32" s="316"/>
      <c r="K32" s="315"/>
      <c r="L32" s="317"/>
      <c r="M32" s="318"/>
      <c r="N32" s="315"/>
      <c r="O32" s="943"/>
      <c r="P32" s="315"/>
      <c r="Q32" s="315"/>
      <c r="R32" s="634">
        <f t="shared" si="0"/>
        <v>0</v>
      </c>
      <c r="S32" s="347">
        <f t="shared" si="1"/>
        <v>0</v>
      </c>
      <c r="T32" s="970">
        <f t="shared" si="2"/>
        <v>0</v>
      </c>
      <c r="V32" s="510"/>
    </row>
    <row r="33" spans="1:22" ht="19.5" customHeight="1">
      <c r="A33" s="5">
        <v>25</v>
      </c>
      <c r="B33" s="312" t="s">
        <v>83</v>
      </c>
      <c r="C33" s="313"/>
      <c r="D33" s="314"/>
      <c r="E33" s="932"/>
      <c r="F33" s="313">
        <v>2</v>
      </c>
      <c r="G33" s="314">
        <v>8</v>
      </c>
      <c r="H33" s="932">
        <v>1261.0453600000001</v>
      </c>
      <c r="I33" s="315">
        <v>38</v>
      </c>
      <c r="J33" s="316">
        <v>546.87649999999996</v>
      </c>
      <c r="K33" s="315"/>
      <c r="L33" s="317"/>
      <c r="M33" s="318">
        <v>8</v>
      </c>
      <c r="N33" s="319">
        <v>8</v>
      </c>
      <c r="O33" s="943">
        <v>332.36854999999997</v>
      </c>
      <c r="P33" s="315">
        <v>6</v>
      </c>
      <c r="Q33" s="316">
        <v>1385.8079499999999</v>
      </c>
      <c r="R33" s="634">
        <f t="shared" si="0"/>
        <v>54</v>
      </c>
      <c r="S33" s="347">
        <f t="shared" si="1"/>
        <v>60</v>
      </c>
      <c r="T33" s="970">
        <f t="shared" si="2"/>
        <v>3526.09836</v>
      </c>
      <c r="V33" s="510"/>
    </row>
    <row r="34" spans="1:22" ht="19.5" customHeight="1">
      <c r="A34" s="5">
        <v>26</v>
      </c>
      <c r="B34" s="312" t="s">
        <v>389</v>
      </c>
      <c r="C34" s="313"/>
      <c r="D34" s="314"/>
      <c r="E34" s="932"/>
      <c r="F34" s="313"/>
      <c r="G34" s="314"/>
      <c r="H34" s="932"/>
      <c r="I34" s="315"/>
      <c r="J34" s="316"/>
      <c r="K34" s="315"/>
      <c r="L34" s="317"/>
      <c r="M34" s="318"/>
      <c r="N34" s="315"/>
      <c r="O34" s="943"/>
      <c r="P34" s="315"/>
      <c r="Q34" s="316"/>
      <c r="R34" s="322">
        <f t="shared" si="0"/>
        <v>0</v>
      </c>
      <c r="S34" s="323">
        <f t="shared" si="1"/>
        <v>0</v>
      </c>
      <c r="T34" s="972">
        <f t="shared" si="2"/>
        <v>0</v>
      </c>
      <c r="V34" s="510"/>
    </row>
    <row r="35" spans="1:22" ht="21.75" customHeight="1">
      <c r="B35" s="325" t="s">
        <v>84</v>
      </c>
      <c r="C35" s="326"/>
      <c r="D35" s="327"/>
      <c r="E35" s="328"/>
      <c r="F35" s="326"/>
      <c r="G35" s="327"/>
      <c r="H35" s="328"/>
      <c r="I35" s="328"/>
      <c r="J35" s="939"/>
      <c r="K35" s="329"/>
      <c r="L35" s="330"/>
      <c r="M35" s="330"/>
      <c r="N35" s="330"/>
      <c r="O35" s="959"/>
      <c r="P35" s="330"/>
      <c r="Q35" s="329"/>
      <c r="R35" s="350">
        <f t="shared" si="0"/>
        <v>0</v>
      </c>
      <c r="S35" s="331">
        <f t="shared" si="1"/>
        <v>0</v>
      </c>
      <c r="T35" s="971">
        <f>E35+H35+J35+L35+N35+Q35</f>
        <v>0</v>
      </c>
      <c r="V35" s="510"/>
    </row>
    <row r="36" spans="1:22" ht="21.75" customHeight="1">
      <c r="B36" s="312" t="s">
        <v>521</v>
      </c>
      <c r="C36" s="339"/>
      <c r="D36" s="346"/>
      <c r="E36" s="351"/>
      <c r="F36" s="339"/>
      <c r="G36" s="346"/>
      <c r="H36" s="351"/>
      <c r="I36" s="485">
        <v>2</v>
      </c>
      <c r="J36" s="942">
        <v>110.67133</v>
      </c>
      <c r="K36" s="342"/>
      <c r="L36" s="343"/>
      <c r="M36" s="344"/>
      <c r="N36" s="345"/>
      <c r="O36" s="960"/>
      <c r="P36" s="342"/>
      <c r="Q36" s="342"/>
      <c r="R36" s="634">
        <f t="shared" si="0"/>
        <v>2</v>
      </c>
      <c r="S36" s="347">
        <f t="shared" si="1"/>
        <v>2</v>
      </c>
      <c r="T36" s="970">
        <f t="shared" ref="T36:T41" si="3">SUM(E36,H36,J36,L36,O36,Q36)</f>
        <v>110.67133</v>
      </c>
      <c r="V36" s="510"/>
    </row>
    <row r="37" spans="1:22" ht="21.75" customHeight="1">
      <c r="B37" s="312" t="s">
        <v>522</v>
      </c>
      <c r="C37" s="339"/>
      <c r="D37" s="346"/>
      <c r="E37" s="351"/>
      <c r="F37" s="339"/>
      <c r="G37" s="346"/>
      <c r="H37" s="351"/>
      <c r="I37" s="485">
        <v>7</v>
      </c>
      <c r="J37" s="942">
        <v>211.03326000000001</v>
      </c>
      <c r="K37" s="342"/>
      <c r="L37" s="343"/>
      <c r="M37" s="344"/>
      <c r="N37" s="345"/>
      <c r="O37" s="960"/>
      <c r="P37" s="342"/>
      <c r="Q37" s="342"/>
      <c r="R37" s="634">
        <f t="shared" si="0"/>
        <v>7</v>
      </c>
      <c r="S37" s="347">
        <f t="shared" si="1"/>
        <v>7</v>
      </c>
      <c r="T37" s="970">
        <f t="shared" si="3"/>
        <v>211.03326000000001</v>
      </c>
      <c r="V37" s="510"/>
    </row>
    <row r="38" spans="1:22" ht="19.5" customHeight="1">
      <c r="A38" s="5">
        <v>28</v>
      </c>
      <c r="B38" s="312" t="s">
        <v>87</v>
      </c>
      <c r="C38" s="313"/>
      <c r="D38" s="314"/>
      <c r="E38" s="933"/>
      <c r="F38" s="313"/>
      <c r="G38" s="314"/>
      <c r="H38" s="933"/>
      <c r="I38" s="315"/>
      <c r="J38" s="316"/>
      <c r="K38" s="315"/>
      <c r="L38" s="317"/>
      <c r="M38" s="318"/>
      <c r="N38" s="315"/>
      <c r="O38" s="943"/>
      <c r="P38" s="315"/>
      <c r="Q38" s="315"/>
      <c r="R38" s="634">
        <f t="shared" si="0"/>
        <v>0</v>
      </c>
      <c r="S38" s="347">
        <f t="shared" si="1"/>
        <v>0</v>
      </c>
      <c r="T38" s="970">
        <f t="shared" si="3"/>
        <v>0</v>
      </c>
      <c r="V38" s="510"/>
    </row>
    <row r="39" spans="1:22" ht="19.5" customHeight="1">
      <c r="A39" s="5">
        <v>29</v>
      </c>
      <c r="B39" s="312" t="s">
        <v>88</v>
      </c>
      <c r="C39" s="313"/>
      <c r="D39" s="314"/>
      <c r="E39" s="933"/>
      <c r="F39" s="313"/>
      <c r="G39" s="314">
        <v>1</v>
      </c>
      <c r="H39" s="933">
        <v>145.78</v>
      </c>
      <c r="I39" s="315">
        <v>9</v>
      </c>
      <c r="J39" s="316">
        <v>112.52167999999999</v>
      </c>
      <c r="K39" s="315"/>
      <c r="L39" s="317"/>
      <c r="M39" s="318"/>
      <c r="N39" s="315"/>
      <c r="O39" s="943"/>
      <c r="P39" s="315"/>
      <c r="Q39" s="315"/>
      <c r="R39" s="634">
        <f t="shared" si="0"/>
        <v>9</v>
      </c>
      <c r="S39" s="347">
        <f t="shared" si="1"/>
        <v>10</v>
      </c>
      <c r="T39" s="970">
        <f t="shared" si="3"/>
        <v>258.30167999999998</v>
      </c>
      <c r="V39" s="510"/>
    </row>
    <row r="40" spans="1:22" ht="19.5" customHeight="1">
      <c r="A40" s="5">
        <v>30</v>
      </c>
      <c r="B40" s="312" t="s">
        <v>390</v>
      </c>
      <c r="C40" s="313"/>
      <c r="D40" s="314"/>
      <c r="E40" s="933"/>
      <c r="F40" s="313"/>
      <c r="G40" s="314"/>
      <c r="H40" s="933"/>
      <c r="I40" s="315"/>
      <c r="J40" s="316"/>
      <c r="K40" s="315"/>
      <c r="L40" s="317"/>
      <c r="M40" s="318"/>
      <c r="N40" s="315"/>
      <c r="O40" s="943"/>
      <c r="P40" s="315"/>
      <c r="Q40" s="315"/>
      <c r="R40" s="322">
        <f t="shared" si="0"/>
        <v>0</v>
      </c>
      <c r="S40" s="323">
        <f t="shared" si="1"/>
        <v>0</v>
      </c>
      <c r="T40" s="972">
        <f t="shared" si="3"/>
        <v>0</v>
      </c>
      <c r="V40" s="510"/>
    </row>
    <row r="41" spans="1:22" ht="19.5" customHeight="1">
      <c r="A41" s="5">
        <v>31</v>
      </c>
      <c r="B41" s="312" t="s">
        <v>89</v>
      </c>
      <c r="C41" s="313"/>
      <c r="D41" s="314"/>
      <c r="E41" s="933"/>
      <c r="F41" s="313"/>
      <c r="G41" s="314"/>
      <c r="H41" s="933"/>
      <c r="I41" s="315"/>
      <c r="J41" s="316"/>
      <c r="K41" s="315"/>
      <c r="L41" s="317"/>
      <c r="M41" s="318"/>
      <c r="N41" s="315"/>
      <c r="O41" s="943"/>
      <c r="P41" s="315"/>
      <c r="Q41" s="315"/>
      <c r="R41" s="322">
        <f t="shared" si="0"/>
        <v>0</v>
      </c>
      <c r="S41" s="323">
        <f t="shared" si="1"/>
        <v>0</v>
      </c>
      <c r="T41" s="972">
        <f t="shared" si="3"/>
        <v>0</v>
      </c>
      <c r="V41" s="510"/>
    </row>
    <row r="42" spans="1:22" ht="21.75" customHeight="1">
      <c r="B42" s="325" t="s">
        <v>90</v>
      </c>
      <c r="C42" s="352"/>
      <c r="D42" s="336"/>
      <c r="E42" s="337"/>
      <c r="F42" s="352"/>
      <c r="G42" s="336"/>
      <c r="H42" s="337"/>
      <c r="I42" s="337"/>
      <c r="J42" s="940"/>
      <c r="K42" s="329"/>
      <c r="L42" s="330"/>
      <c r="M42" s="330"/>
      <c r="N42" s="330"/>
      <c r="O42" s="959"/>
      <c r="P42" s="330"/>
      <c r="Q42" s="353"/>
      <c r="R42" s="336"/>
      <c r="S42" s="331" t="s">
        <v>391</v>
      </c>
      <c r="T42" s="971" t="s">
        <v>391</v>
      </c>
      <c r="V42" s="510"/>
    </row>
    <row r="43" spans="1:22" ht="19.5" customHeight="1">
      <c r="A43" s="5">
        <v>33</v>
      </c>
      <c r="B43" s="354" t="s">
        <v>91</v>
      </c>
      <c r="C43" s="313"/>
      <c r="D43" s="314"/>
      <c r="E43" s="933"/>
      <c r="F43" s="313"/>
      <c r="G43" s="314"/>
      <c r="H43" s="933"/>
      <c r="I43" s="315"/>
      <c r="J43" s="316"/>
      <c r="K43" s="315"/>
      <c r="L43" s="317"/>
      <c r="M43" s="318"/>
      <c r="N43" s="315"/>
      <c r="O43" s="943"/>
      <c r="P43" s="315"/>
      <c r="Q43" s="315"/>
      <c r="R43" s="322">
        <f t="shared" ref="R43:R79" si="4">C43+F43+I43+K43+M43+P43</f>
        <v>0</v>
      </c>
      <c r="S43" s="323">
        <f t="shared" ref="S43:S79" si="5">D43+G43+I43+K43+N43+P43</f>
        <v>0</v>
      </c>
      <c r="T43" s="972">
        <f t="shared" ref="T43:T79" si="6">SUM(E43,H43,J43,L43,O43,Q43)</f>
        <v>0</v>
      </c>
      <c r="V43" s="510"/>
    </row>
    <row r="44" spans="1:22" ht="19.5" customHeight="1">
      <c r="A44" s="5">
        <v>34</v>
      </c>
      <c r="B44" s="354" t="s">
        <v>92</v>
      </c>
      <c r="C44" s="313"/>
      <c r="D44" s="314">
        <v>3</v>
      </c>
      <c r="E44" s="933">
        <v>627.02660000000003</v>
      </c>
      <c r="F44" s="313"/>
      <c r="G44" s="314"/>
      <c r="H44" s="933"/>
      <c r="I44" s="315"/>
      <c r="J44" s="316"/>
      <c r="K44" s="315"/>
      <c r="L44" s="317"/>
      <c r="M44" s="318">
        <v>6</v>
      </c>
      <c r="N44" s="315">
        <v>6</v>
      </c>
      <c r="O44" s="943">
        <v>1201.5121999999999</v>
      </c>
      <c r="P44" s="315"/>
      <c r="Q44" s="315"/>
      <c r="R44" s="634">
        <f t="shared" si="4"/>
        <v>6</v>
      </c>
      <c r="S44" s="347">
        <f t="shared" si="5"/>
        <v>9</v>
      </c>
      <c r="T44" s="970">
        <f t="shared" si="6"/>
        <v>1828.5387999999998</v>
      </c>
      <c r="V44" s="510"/>
    </row>
    <row r="45" spans="1:22" ht="19.5" customHeight="1">
      <c r="A45" s="5">
        <v>35</v>
      </c>
      <c r="B45" s="354" t="s">
        <v>93</v>
      </c>
      <c r="C45" s="313"/>
      <c r="D45" s="314"/>
      <c r="E45" s="933"/>
      <c r="F45" s="313">
        <v>1</v>
      </c>
      <c r="G45" s="314">
        <v>9</v>
      </c>
      <c r="H45" s="933">
        <v>1417.33725</v>
      </c>
      <c r="I45" s="315"/>
      <c r="J45" s="316"/>
      <c r="K45" s="315"/>
      <c r="L45" s="317"/>
      <c r="M45" s="318"/>
      <c r="N45" s="315"/>
      <c r="O45" s="943"/>
      <c r="P45" s="315"/>
      <c r="Q45" s="316"/>
      <c r="R45" s="634">
        <f t="shared" si="4"/>
        <v>1</v>
      </c>
      <c r="S45" s="347">
        <f t="shared" si="5"/>
        <v>9</v>
      </c>
      <c r="T45" s="970">
        <f t="shared" si="6"/>
        <v>1417.33725</v>
      </c>
      <c r="V45" s="510"/>
    </row>
    <row r="46" spans="1:22" ht="19.5" customHeight="1">
      <c r="A46" s="5">
        <v>36</v>
      </c>
      <c r="B46" s="354" t="s">
        <v>392</v>
      </c>
      <c r="C46" s="313"/>
      <c r="D46" s="314"/>
      <c r="E46" s="933"/>
      <c r="F46" s="313"/>
      <c r="G46" s="314"/>
      <c r="H46" s="933"/>
      <c r="I46" s="315">
        <v>2</v>
      </c>
      <c r="J46" s="316">
        <v>26.340720000000001</v>
      </c>
      <c r="K46" s="315"/>
      <c r="L46" s="317"/>
      <c r="M46" s="318">
        <v>6</v>
      </c>
      <c r="N46" s="315">
        <v>6</v>
      </c>
      <c r="O46" s="943">
        <v>1201.5121999999999</v>
      </c>
      <c r="P46" s="315"/>
      <c r="Q46" s="316"/>
      <c r="R46" s="634">
        <f t="shared" si="4"/>
        <v>8</v>
      </c>
      <c r="S46" s="347">
        <f t="shared" si="5"/>
        <v>8</v>
      </c>
      <c r="T46" s="970">
        <f t="shared" si="6"/>
        <v>1227.8529199999998</v>
      </c>
      <c r="V46" s="510"/>
    </row>
    <row r="47" spans="1:22" ht="19.5" customHeight="1">
      <c r="A47" s="5">
        <v>37</v>
      </c>
      <c r="B47" s="354" t="s">
        <v>94</v>
      </c>
      <c r="C47" s="313"/>
      <c r="D47" s="314"/>
      <c r="E47" s="933"/>
      <c r="F47" s="313"/>
      <c r="G47" s="314"/>
      <c r="H47" s="933"/>
      <c r="I47" s="315">
        <v>3</v>
      </c>
      <c r="J47" s="316">
        <v>39.084300000000006</v>
      </c>
      <c r="K47" s="315"/>
      <c r="L47" s="317"/>
      <c r="M47" s="318">
        <v>3</v>
      </c>
      <c r="N47" s="315">
        <v>3</v>
      </c>
      <c r="O47" s="943">
        <v>600.75609999999995</v>
      </c>
      <c r="P47" s="315"/>
      <c r="Q47" s="315"/>
      <c r="R47" s="634">
        <f t="shared" si="4"/>
        <v>6</v>
      </c>
      <c r="S47" s="347">
        <f t="shared" si="5"/>
        <v>6</v>
      </c>
      <c r="T47" s="970">
        <f t="shared" si="6"/>
        <v>639.84039999999993</v>
      </c>
      <c r="V47" s="510"/>
    </row>
    <row r="48" spans="1:22" ht="19.5" customHeight="1">
      <c r="A48" s="5">
        <v>38</v>
      </c>
      <c r="B48" s="354" t="s">
        <v>95</v>
      </c>
      <c r="C48" s="313"/>
      <c r="D48" s="314"/>
      <c r="E48" s="933"/>
      <c r="F48" s="313">
        <v>1</v>
      </c>
      <c r="G48" s="314">
        <v>1</v>
      </c>
      <c r="H48" s="933">
        <v>175.84469000000001</v>
      </c>
      <c r="I48" s="315">
        <v>1</v>
      </c>
      <c r="J48" s="316">
        <v>1.1847799999999999</v>
      </c>
      <c r="K48" s="315"/>
      <c r="L48" s="317"/>
      <c r="M48" s="318"/>
      <c r="N48" s="315"/>
      <c r="O48" s="943"/>
      <c r="P48" s="315"/>
      <c r="Q48" s="315"/>
      <c r="R48" s="634">
        <f t="shared" si="4"/>
        <v>2</v>
      </c>
      <c r="S48" s="347">
        <f t="shared" si="5"/>
        <v>2</v>
      </c>
      <c r="T48" s="970">
        <f t="shared" si="6"/>
        <v>177.02947</v>
      </c>
      <c r="V48" s="510"/>
    </row>
    <row r="49" spans="1:22" ht="19.5" customHeight="1">
      <c r="B49" s="354" t="s">
        <v>527</v>
      </c>
      <c r="C49" s="313"/>
      <c r="D49" s="314"/>
      <c r="E49" s="933"/>
      <c r="F49" s="313"/>
      <c r="G49" s="314"/>
      <c r="H49" s="933"/>
      <c r="I49" s="315"/>
      <c r="J49" s="316"/>
      <c r="K49" s="315"/>
      <c r="L49" s="317"/>
      <c r="M49" s="318">
        <v>2</v>
      </c>
      <c r="N49" s="315">
        <v>2</v>
      </c>
      <c r="O49" s="943">
        <v>400.50409999999999</v>
      </c>
      <c r="P49" s="315"/>
      <c r="Q49" s="315"/>
      <c r="R49" s="634">
        <f t="shared" si="4"/>
        <v>2</v>
      </c>
      <c r="S49" s="347">
        <f t="shared" si="5"/>
        <v>2</v>
      </c>
      <c r="T49" s="970">
        <f t="shared" si="6"/>
        <v>400.50409999999999</v>
      </c>
      <c r="V49" s="510"/>
    </row>
    <row r="50" spans="1:22" s="200" customFormat="1" ht="19.5" customHeight="1">
      <c r="A50" s="5">
        <v>39</v>
      </c>
      <c r="B50" s="355" t="s">
        <v>96</v>
      </c>
      <c r="C50" s="356"/>
      <c r="D50" s="314"/>
      <c r="E50" s="933"/>
      <c r="F50" s="356"/>
      <c r="G50" s="314">
        <v>2</v>
      </c>
      <c r="H50" s="933">
        <v>239.25</v>
      </c>
      <c r="I50" s="315">
        <v>45</v>
      </c>
      <c r="J50" s="316">
        <v>655.11140999999998</v>
      </c>
      <c r="K50" s="315"/>
      <c r="L50" s="317"/>
      <c r="M50" s="318"/>
      <c r="N50" s="315"/>
      <c r="O50" s="943"/>
      <c r="P50" s="315"/>
      <c r="Q50" s="316"/>
      <c r="R50" s="634">
        <f t="shared" si="4"/>
        <v>45</v>
      </c>
      <c r="S50" s="347">
        <f t="shared" si="5"/>
        <v>47</v>
      </c>
      <c r="T50" s="970">
        <f t="shared" si="6"/>
        <v>894.36140999999998</v>
      </c>
      <c r="V50" s="511"/>
    </row>
    <row r="51" spans="1:22" ht="19.5" customHeight="1">
      <c r="A51" s="5">
        <v>40</v>
      </c>
      <c r="B51" s="357" t="s">
        <v>393</v>
      </c>
      <c r="C51" s="313"/>
      <c r="D51" s="314"/>
      <c r="E51" s="933"/>
      <c r="F51" s="313"/>
      <c r="G51" s="314"/>
      <c r="H51" s="933"/>
      <c r="I51" s="315"/>
      <c r="J51" s="316"/>
      <c r="K51" s="315"/>
      <c r="L51" s="317"/>
      <c r="M51" s="318"/>
      <c r="N51" s="315"/>
      <c r="O51" s="943"/>
      <c r="P51" s="315"/>
      <c r="Q51" s="315"/>
      <c r="R51" s="634">
        <f t="shared" si="4"/>
        <v>0</v>
      </c>
      <c r="S51" s="347">
        <f t="shared" si="5"/>
        <v>0</v>
      </c>
      <c r="T51" s="970">
        <f t="shared" si="6"/>
        <v>0</v>
      </c>
      <c r="V51" s="510"/>
    </row>
    <row r="52" spans="1:22" ht="19.5" customHeight="1">
      <c r="A52" s="5">
        <v>41</v>
      </c>
      <c r="B52" s="312" t="s">
        <v>97</v>
      </c>
      <c r="C52" s="313"/>
      <c r="D52" s="314"/>
      <c r="E52" s="933"/>
      <c r="F52" s="313"/>
      <c r="G52" s="314">
        <v>2</v>
      </c>
      <c r="H52" s="933">
        <v>312.90588000000002</v>
      </c>
      <c r="I52" s="315">
        <v>28</v>
      </c>
      <c r="J52" s="316">
        <v>357.14835999999997</v>
      </c>
      <c r="K52" s="315"/>
      <c r="L52" s="317"/>
      <c r="M52" s="318"/>
      <c r="N52" s="315"/>
      <c r="O52" s="943"/>
      <c r="P52" s="315"/>
      <c r="Q52" s="316"/>
      <c r="R52" s="634">
        <f t="shared" si="4"/>
        <v>28</v>
      </c>
      <c r="S52" s="347">
        <f t="shared" si="5"/>
        <v>30</v>
      </c>
      <c r="T52" s="970">
        <f t="shared" si="6"/>
        <v>670.05423999999994</v>
      </c>
      <c r="V52" s="510"/>
    </row>
    <row r="53" spans="1:22" ht="19.5" customHeight="1">
      <c r="B53" s="312" t="s">
        <v>528</v>
      </c>
      <c r="C53" s="313"/>
      <c r="D53" s="314"/>
      <c r="E53" s="933"/>
      <c r="F53" s="313"/>
      <c r="G53" s="314"/>
      <c r="H53" s="933"/>
      <c r="I53" s="315"/>
      <c r="J53" s="316">
        <v>0</v>
      </c>
      <c r="K53" s="315"/>
      <c r="L53" s="317"/>
      <c r="M53" s="318">
        <v>3</v>
      </c>
      <c r="N53" s="315">
        <v>3</v>
      </c>
      <c r="O53" s="943">
        <v>600.75609999999995</v>
      </c>
      <c r="P53" s="315"/>
      <c r="Q53" s="316"/>
      <c r="R53" s="634">
        <f t="shared" si="4"/>
        <v>3</v>
      </c>
      <c r="S53" s="347">
        <f t="shared" si="5"/>
        <v>3</v>
      </c>
      <c r="T53" s="970">
        <f t="shared" si="6"/>
        <v>600.75609999999995</v>
      </c>
      <c r="V53" s="510"/>
    </row>
    <row r="54" spans="1:22" ht="19.5" customHeight="1">
      <c r="A54" s="5">
        <v>42</v>
      </c>
      <c r="B54" s="312" t="s">
        <v>98</v>
      </c>
      <c r="C54" s="313"/>
      <c r="D54" s="314"/>
      <c r="E54" s="933"/>
      <c r="F54" s="313"/>
      <c r="G54" s="314">
        <v>2</v>
      </c>
      <c r="H54" s="933">
        <v>287</v>
      </c>
      <c r="I54" s="315">
        <v>1</v>
      </c>
      <c r="J54" s="316">
        <v>32.463259999999998</v>
      </c>
      <c r="K54" s="315"/>
      <c r="L54" s="317"/>
      <c r="M54" s="318"/>
      <c r="N54" s="315"/>
      <c r="O54" s="943"/>
      <c r="P54" s="315"/>
      <c r="Q54" s="315"/>
      <c r="R54" s="634">
        <f t="shared" si="4"/>
        <v>1</v>
      </c>
      <c r="S54" s="347">
        <f t="shared" si="5"/>
        <v>3</v>
      </c>
      <c r="T54" s="970">
        <f t="shared" si="6"/>
        <v>319.46325999999999</v>
      </c>
      <c r="V54" s="510"/>
    </row>
    <row r="55" spans="1:22" ht="19.5" customHeight="1">
      <c r="A55" s="5">
        <v>43</v>
      </c>
      <c r="B55" s="312" t="s">
        <v>99</v>
      </c>
      <c r="C55" s="313"/>
      <c r="D55" s="314"/>
      <c r="E55" s="933"/>
      <c r="F55" s="313"/>
      <c r="G55" s="314"/>
      <c r="H55" s="933"/>
      <c r="I55" s="315">
        <v>5</v>
      </c>
      <c r="J55" s="316">
        <v>155.30042</v>
      </c>
      <c r="K55" s="315"/>
      <c r="L55" s="317"/>
      <c r="M55" s="318"/>
      <c r="N55" s="315"/>
      <c r="O55" s="943"/>
      <c r="P55" s="315"/>
      <c r="Q55" s="315"/>
      <c r="R55" s="634">
        <f t="shared" si="4"/>
        <v>5</v>
      </c>
      <c r="S55" s="347">
        <f t="shared" si="5"/>
        <v>5</v>
      </c>
      <c r="T55" s="970">
        <f t="shared" si="6"/>
        <v>155.30042</v>
      </c>
      <c r="V55" s="510"/>
    </row>
    <row r="56" spans="1:22" ht="19.5" customHeight="1">
      <c r="A56" s="5">
        <v>44</v>
      </c>
      <c r="B56" s="312" t="s">
        <v>394</v>
      </c>
      <c r="C56" s="313"/>
      <c r="D56" s="314"/>
      <c r="E56" s="933"/>
      <c r="F56" s="313"/>
      <c r="G56" s="314"/>
      <c r="H56" s="933"/>
      <c r="I56" s="315"/>
      <c r="J56" s="316"/>
      <c r="K56" s="315"/>
      <c r="L56" s="317"/>
      <c r="M56" s="318"/>
      <c r="N56" s="315"/>
      <c r="O56" s="943"/>
      <c r="P56" s="315"/>
      <c r="Q56" s="315"/>
      <c r="R56" s="634">
        <f t="shared" si="4"/>
        <v>0</v>
      </c>
      <c r="S56" s="347">
        <f t="shared" si="5"/>
        <v>0</v>
      </c>
      <c r="T56" s="970">
        <f t="shared" si="6"/>
        <v>0</v>
      </c>
      <c r="V56" s="510"/>
    </row>
    <row r="57" spans="1:22" ht="19.5" customHeight="1">
      <c r="A57" s="5">
        <v>45</v>
      </c>
      <c r="B57" s="354" t="s">
        <v>100</v>
      </c>
      <c r="C57" s="313"/>
      <c r="D57" s="314">
        <v>8</v>
      </c>
      <c r="E57" s="933">
        <v>2883.002</v>
      </c>
      <c r="F57" s="313">
        <v>3</v>
      </c>
      <c r="G57" s="314">
        <v>8</v>
      </c>
      <c r="H57" s="933">
        <v>1222.1659999999999</v>
      </c>
      <c r="I57" s="315">
        <v>22</v>
      </c>
      <c r="J57" s="316">
        <v>323.95409999999998</v>
      </c>
      <c r="K57" s="315"/>
      <c r="L57" s="317"/>
      <c r="M57" s="318"/>
      <c r="N57" s="315"/>
      <c r="O57" s="943"/>
      <c r="P57" s="315"/>
      <c r="Q57" s="315"/>
      <c r="R57" s="634">
        <f t="shared" si="4"/>
        <v>25</v>
      </c>
      <c r="S57" s="347">
        <f t="shared" si="5"/>
        <v>38</v>
      </c>
      <c r="T57" s="970">
        <f t="shared" si="6"/>
        <v>4429.1220999999996</v>
      </c>
      <c r="V57" s="510"/>
    </row>
    <row r="58" spans="1:22" ht="19.5" customHeight="1">
      <c r="A58" s="5">
        <v>46</v>
      </c>
      <c r="B58" s="354" t="s">
        <v>101</v>
      </c>
      <c r="C58" s="313"/>
      <c r="D58" s="314"/>
      <c r="E58" s="933"/>
      <c r="F58" s="313"/>
      <c r="G58" s="314"/>
      <c r="H58" s="933"/>
      <c r="I58" s="315"/>
      <c r="J58" s="316"/>
      <c r="K58" s="315"/>
      <c r="L58" s="317"/>
      <c r="M58" s="318"/>
      <c r="N58" s="315"/>
      <c r="O58" s="943"/>
      <c r="P58" s="315"/>
      <c r="Q58" s="315"/>
      <c r="R58" s="634">
        <f t="shared" si="4"/>
        <v>0</v>
      </c>
      <c r="S58" s="347">
        <f t="shared" si="5"/>
        <v>0</v>
      </c>
      <c r="T58" s="970">
        <f t="shared" si="6"/>
        <v>0</v>
      </c>
      <c r="V58" s="510"/>
    </row>
    <row r="59" spans="1:22" ht="19.5" customHeight="1">
      <c r="A59" s="5">
        <v>46</v>
      </c>
      <c r="B59" s="354" t="s">
        <v>102</v>
      </c>
      <c r="C59" s="313"/>
      <c r="D59" s="314"/>
      <c r="E59" s="933"/>
      <c r="F59" s="313"/>
      <c r="G59" s="314"/>
      <c r="H59" s="933"/>
      <c r="I59" s="315"/>
      <c r="J59" s="316"/>
      <c r="K59" s="315"/>
      <c r="L59" s="317"/>
      <c r="M59" s="318"/>
      <c r="N59" s="315"/>
      <c r="O59" s="943"/>
      <c r="P59" s="315"/>
      <c r="Q59" s="315"/>
      <c r="R59" s="634">
        <f t="shared" si="4"/>
        <v>0</v>
      </c>
      <c r="S59" s="347">
        <f t="shared" si="5"/>
        <v>0</v>
      </c>
      <c r="T59" s="970">
        <f t="shared" si="6"/>
        <v>0</v>
      </c>
      <c r="V59" s="510"/>
    </row>
    <row r="60" spans="1:22" ht="19.5" customHeight="1">
      <c r="A60" s="5">
        <v>47</v>
      </c>
      <c r="B60" s="312" t="s">
        <v>395</v>
      </c>
      <c r="C60" s="313"/>
      <c r="D60" s="314"/>
      <c r="E60" s="933"/>
      <c r="F60" s="313"/>
      <c r="G60" s="314"/>
      <c r="H60" s="933"/>
      <c r="I60" s="315">
        <v>3</v>
      </c>
      <c r="J60" s="316">
        <v>28.741520000000001</v>
      </c>
      <c r="K60" s="315"/>
      <c r="L60" s="317"/>
      <c r="M60" s="318"/>
      <c r="N60" s="315"/>
      <c r="O60" s="943"/>
      <c r="P60" s="315"/>
      <c r="Q60" s="315"/>
      <c r="R60" s="634">
        <f t="shared" si="4"/>
        <v>3</v>
      </c>
      <c r="S60" s="347">
        <f t="shared" si="5"/>
        <v>3</v>
      </c>
      <c r="T60" s="970">
        <f t="shared" si="6"/>
        <v>28.741520000000001</v>
      </c>
      <c r="V60" s="510"/>
    </row>
    <row r="61" spans="1:22" ht="19.5" customHeight="1">
      <c r="A61" s="5">
        <v>48</v>
      </c>
      <c r="B61" s="312" t="s">
        <v>104</v>
      </c>
      <c r="C61" s="358"/>
      <c r="D61" s="314"/>
      <c r="E61" s="933"/>
      <c r="F61" s="358"/>
      <c r="G61" s="314">
        <v>4</v>
      </c>
      <c r="H61" s="933">
        <v>492.714</v>
      </c>
      <c r="I61" s="315">
        <v>1</v>
      </c>
      <c r="J61" s="316">
        <v>18.76154</v>
      </c>
      <c r="K61" s="315"/>
      <c r="L61" s="317"/>
      <c r="M61" s="318"/>
      <c r="N61" s="315"/>
      <c r="O61" s="943"/>
      <c r="P61" s="315"/>
      <c r="Q61" s="315"/>
      <c r="R61" s="634">
        <f t="shared" si="4"/>
        <v>1</v>
      </c>
      <c r="S61" s="347">
        <f t="shared" si="5"/>
        <v>5</v>
      </c>
      <c r="T61" s="970">
        <f t="shared" si="6"/>
        <v>511.47554000000002</v>
      </c>
      <c r="V61" s="510"/>
    </row>
    <row r="62" spans="1:22" ht="19.5" customHeight="1">
      <c r="A62" s="5">
        <v>49</v>
      </c>
      <c r="B62" s="312" t="s">
        <v>526</v>
      </c>
      <c r="C62" s="358"/>
      <c r="D62" s="314"/>
      <c r="E62" s="933"/>
      <c r="F62" s="358"/>
      <c r="G62" s="314"/>
      <c r="H62" s="933"/>
      <c r="I62" s="315">
        <v>1</v>
      </c>
      <c r="J62" s="316">
        <v>8.6275700000000004</v>
      </c>
      <c r="K62" s="315"/>
      <c r="L62" s="317"/>
      <c r="M62" s="318"/>
      <c r="N62" s="315"/>
      <c r="O62" s="943"/>
      <c r="P62" s="315"/>
      <c r="Q62" s="315"/>
      <c r="R62" s="634">
        <f t="shared" si="4"/>
        <v>1</v>
      </c>
      <c r="S62" s="347">
        <f t="shared" si="5"/>
        <v>1</v>
      </c>
      <c r="T62" s="970">
        <f t="shared" si="6"/>
        <v>8.6275700000000004</v>
      </c>
      <c r="V62" s="510"/>
    </row>
    <row r="63" spans="1:22" ht="19.5" customHeight="1">
      <c r="A63" s="5">
        <v>50</v>
      </c>
      <c r="B63" s="354" t="s">
        <v>396</v>
      </c>
      <c r="C63" s="313"/>
      <c r="D63" s="314"/>
      <c r="E63" s="933"/>
      <c r="F63" s="313"/>
      <c r="G63" s="314"/>
      <c r="H63" s="933"/>
      <c r="I63" s="315">
        <v>13</v>
      </c>
      <c r="J63" s="316">
        <v>153.21495000000002</v>
      </c>
      <c r="K63" s="315"/>
      <c r="L63" s="317"/>
      <c r="M63" s="318"/>
      <c r="N63" s="315"/>
      <c r="O63" s="943"/>
      <c r="P63" s="315"/>
      <c r="Q63" s="315"/>
      <c r="R63" s="634">
        <f t="shared" si="4"/>
        <v>13</v>
      </c>
      <c r="S63" s="347">
        <f t="shared" si="5"/>
        <v>13</v>
      </c>
      <c r="T63" s="970">
        <f t="shared" si="6"/>
        <v>153.21495000000002</v>
      </c>
      <c r="V63" s="510"/>
    </row>
    <row r="64" spans="1:22" ht="19.5" customHeight="1">
      <c r="A64" s="5">
        <v>51</v>
      </c>
      <c r="B64" s="312" t="s">
        <v>105</v>
      </c>
      <c r="C64" s="313"/>
      <c r="D64" s="314"/>
      <c r="E64" s="933"/>
      <c r="F64" s="313"/>
      <c r="G64" s="314"/>
      <c r="H64" s="933"/>
      <c r="I64" s="315">
        <v>10</v>
      </c>
      <c r="J64" s="943">
        <v>100.92953</v>
      </c>
      <c r="K64" s="315"/>
      <c r="L64" s="317"/>
      <c r="M64" s="318"/>
      <c r="N64" s="315"/>
      <c r="O64" s="943"/>
      <c r="P64" s="315"/>
      <c r="Q64" s="316"/>
      <c r="R64" s="634">
        <f t="shared" si="4"/>
        <v>10</v>
      </c>
      <c r="S64" s="347">
        <f t="shared" si="5"/>
        <v>10</v>
      </c>
      <c r="T64" s="970">
        <f t="shared" si="6"/>
        <v>100.92953</v>
      </c>
      <c r="V64" s="510"/>
    </row>
    <row r="65" spans="1:22" ht="19.5" customHeight="1">
      <c r="A65" s="5">
        <v>52</v>
      </c>
      <c r="B65" s="354" t="s">
        <v>106</v>
      </c>
      <c r="C65" s="313"/>
      <c r="D65" s="314"/>
      <c r="E65" s="933"/>
      <c r="F65" s="313"/>
      <c r="G65" s="314">
        <v>1</v>
      </c>
      <c r="H65" s="933">
        <v>139.44800000000001</v>
      </c>
      <c r="I65" s="315">
        <v>3</v>
      </c>
      <c r="J65" s="943">
        <v>111.80575</v>
      </c>
      <c r="K65" s="315"/>
      <c r="L65" s="317"/>
      <c r="M65" s="318"/>
      <c r="N65" s="315"/>
      <c r="O65" s="943"/>
      <c r="P65" s="315"/>
      <c r="Q65" s="315"/>
      <c r="R65" s="634">
        <f t="shared" si="4"/>
        <v>3</v>
      </c>
      <c r="S65" s="347">
        <f t="shared" si="5"/>
        <v>4</v>
      </c>
      <c r="T65" s="970">
        <f t="shared" si="6"/>
        <v>251.25375000000003</v>
      </c>
      <c r="V65" s="510"/>
    </row>
    <row r="66" spans="1:22" ht="19.5" customHeight="1">
      <c r="B66" s="354" t="s">
        <v>107</v>
      </c>
      <c r="C66" s="313"/>
      <c r="D66" s="314"/>
      <c r="E66" s="933"/>
      <c r="F66" s="313"/>
      <c r="G66" s="314"/>
      <c r="H66" s="933"/>
      <c r="I66" s="315">
        <v>7</v>
      </c>
      <c r="J66" s="943">
        <v>93.426400000000001</v>
      </c>
      <c r="K66" s="315"/>
      <c r="L66" s="317"/>
      <c r="M66" s="318"/>
      <c r="N66" s="315"/>
      <c r="O66" s="943"/>
      <c r="P66" s="315"/>
      <c r="Q66" s="315"/>
      <c r="R66" s="634">
        <f t="shared" si="4"/>
        <v>7</v>
      </c>
      <c r="S66" s="347">
        <f t="shared" si="5"/>
        <v>7</v>
      </c>
      <c r="T66" s="970">
        <f t="shared" si="6"/>
        <v>93.426400000000001</v>
      </c>
      <c r="V66" s="510"/>
    </row>
    <row r="67" spans="1:22" ht="19.5" customHeight="1">
      <c r="B67" s="354" t="s">
        <v>108</v>
      </c>
      <c r="C67" s="313"/>
      <c r="D67" s="314"/>
      <c r="E67" s="933"/>
      <c r="F67" s="313"/>
      <c r="G67" s="314"/>
      <c r="H67" s="933"/>
      <c r="I67" s="315">
        <v>7</v>
      </c>
      <c r="J67" s="943">
        <v>215.65732</v>
      </c>
      <c r="K67" s="315"/>
      <c r="L67" s="317"/>
      <c r="M67" s="318"/>
      <c r="N67" s="315"/>
      <c r="O67" s="943"/>
      <c r="P67" s="315"/>
      <c r="Q67" s="315"/>
      <c r="R67" s="634">
        <f t="shared" si="4"/>
        <v>7</v>
      </c>
      <c r="S67" s="347">
        <f t="shared" si="5"/>
        <v>7</v>
      </c>
      <c r="T67" s="970">
        <f t="shared" si="6"/>
        <v>215.65732</v>
      </c>
      <c r="V67" s="510"/>
    </row>
    <row r="68" spans="1:22" ht="19.5" customHeight="1">
      <c r="A68" s="5">
        <v>53</v>
      </c>
      <c r="B68" s="354" t="s">
        <v>109</v>
      </c>
      <c r="C68" s="313"/>
      <c r="D68" s="314"/>
      <c r="E68" s="933"/>
      <c r="F68" s="313"/>
      <c r="G68" s="314"/>
      <c r="H68" s="933"/>
      <c r="I68" s="315">
        <v>14</v>
      </c>
      <c r="J68" s="943">
        <v>227.02358999999998</v>
      </c>
      <c r="K68" s="315"/>
      <c r="L68" s="317"/>
      <c r="M68" s="318"/>
      <c r="N68" s="315"/>
      <c r="O68" s="943"/>
      <c r="P68" s="315"/>
      <c r="Q68" s="315"/>
      <c r="R68" s="634">
        <f t="shared" si="4"/>
        <v>14</v>
      </c>
      <c r="S68" s="347">
        <f t="shared" si="5"/>
        <v>14</v>
      </c>
      <c r="T68" s="970">
        <f t="shared" si="6"/>
        <v>227.02358999999998</v>
      </c>
      <c r="V68" s="510"/>
    </row>
    <row r="69" spans="1:22" ht="19.5" customHeight="1">
      <c r="A69" s="5">
        <v>54</v>
      </c>
      <c r="B69" s="354" t="s">
        <v>110</v>
      </c>
      <c r="C69" s="313"/>
      <c r="D69" s="314"/>
      <c r="E69" s="933"/>
      <c r="F69" s="313"/>
      <c r="G69" s="314"/>
      <c r="H69" s="933"/>
      <c r="I69" s="315">
        <v>22</v>
      </c>
      <c r="J69" s="943">
        <v>329.19387999999998</v>
      </c>
      <c r="K69" s="315"/>
      <c r="L69" s="317"/>
      <c r="M69" s="318"/>
      <c r="N69" s="315"/>
      <c r="O69" s="943"/>
      <c r="P69" s="315"/>
      <c r="Q69" s="315"/>
      <c r="R69" s="634">
        <f t="shared" si="4"/>
        <v>22</v>
      </c>
      <c r="S69" s="347">
        <f t="shared" si="5"/>
        <v>22</v>
      </c>
      <c r="T69" s="970">
        <f t="shared" si="6"/>
        <v>329.19387999999998</v>
      </c>
      <c r="V69" s="510"/>
    </row>
    <row r="70" spans="1:22" ht="19.5" customHeight="1">
      <c r="A70" s="5">
        <v>55</v>
      </c>
      <c r="B70" s="354" t="s">
        <v>111</v>
      </c>
      <c r="C70" s="313"/>
      <c r="D70" s="314"/>
      <c r="E70" s="933">
        <v>874.51639999999998</v>
      </c>
      <c r="F70" s="313"/>
      <c r="G70" s="314"/>
      <c r="H70" s="933"/>
      <c r="I70" s="315"/>
      <c r="J70" s="943"/>
      <c r="K70" s="315"/>
      <c r="L70" s="317"/>
      <c r="M70" s="318">
        <v>1</v>
      </c>
      <c r="N70" s="319">
        <v>1</v>
      </c>
      <c r="O70" s="943">
        <v>200.25202999999999</v>
      </c>
      <c r="P70" s="315"/>
      <c r="Q70" s="315"/>
      <c r="R70" s="634">
        <f t="shared" si="4"/>
        <v>1</v>
      </c>
      <c r="S70" s="347">
        <f t="shared" si="5"/>
        <v>1</v>
      </c>
      <c r="T70" s="970">
        <f t="shared" si="6"/>
        <v>1074.7684300000001</v>
      </c>
      <c r="V70" s="510"/>
    </row>
    <row r="71" spans="1:22" ht="19.5" customHeight="1">
      <c r="A71" s="5">
        <v>56</v>
      </c>
      <c r="B71" s="312" t="s">
        <v>112</v>
      </c>
      <c r="C71" s="313"/>
      <c r="D71" s="314"/>
      <c r="E71" s="332"/>
      <c r="F71" s="313"/>
      <c r="G71" s="314"/>
      <c r="H71" s="332"/>
      <c r="I71" s="315"/>
      <c r="J71" s="943"/>
      <c r="K71" s="315"/>
      <c r="L71" s="317"/>
      <c r="M71" s="318"/>
      <c r="N71" s="315"/>
      <c r="O71" s="943"/>
      <c r="P71" s="315"/>
      <c r="Q71" s="315"/>
      <c r="R71" s="634">
        <f t="shared" si="4"/>
        <v>0</v>
      </c>
      <c r="S71" s="347">
        <f t="shared" si="5"/>
        <v>0</v>
      </c>
      <c r="T71" s="970">
        <f t="shared" si="6"/>
        <v>0</v>
      </c>
      <c r="V71" s="510"/>
    </row>
    <row r="72" spans="1:22" ht="19.5" customHeight="1">
      <c r="A72" s="5">
        <v>57</v>
      </c>
      <c r="B72" s="312" t="s">
        <v>113</v>
      </c>
      <c r="C72" s="313"/>
      <c r="D72" s="314"/>
      <c r="E72" s="332"/>
      <c r="F72" s="313"/>
      <c r="G72" s="314">
        <v>1</v>
      </c>
      <c r="H72" s="332">
        <v>67.721999999999994</v>
      </c>
      <c r="I72" s="315">
        <v>1</v>
      </c>
      <c r="J72" s="943">
        <v>8.4187600000000007</v>
      </c>
      <c r="K72" s="315"/>
      <c r="L72" s="317"/>
      <c r="M72" s="318"/>
      <c r="N72" s="315"/>
      <c r="O72" s="943"/>
      <c r="P72" s="315"/>
      <c r="Q72" s="315"/>
      <c r="R72" s="634">
        <f t="shared" si="4"/>
        <v>1</v>
      </c>
      <c r="S72" s="347">
        <f t="shared" si="5"/>
        <v>2</v>
      </c>
      <c r="T72" s="970">
        <f t="shared" si="6"/>
        <v>76.14076</v>
      </c>
      <c r="V72" s="510"/>
    </row>
    <row r="73" spans="1:22" ht="19.5" customHeight="1">
      <c r="A73" s="5">
        <v>58</v>
      </c>
      <c r="B73" s="312" t="s">
        <v>114</v>
      </c>
      <c r="C73" s="313"/>
      <c r="D73" s="314"/>
      <c r="E73" s="332"/>
      <c r="F73" s="313"/>
      <c r="G73" s="314"/>
      <c r="H73" s="332"/>
      <c r="I73" s="315"/>
      <c r="J73" s="943"/>
      <c r="K73" s="315"/>
      <c r="L73" s="317"/>
      <c r="M73" s="318"/>
      <c r="N73" s="315"/>
      <c r="O73" s="943"/>
      <c r="P73" s="315"/>
      <c r="Q73" s="315"/>
      <c r="R73" s="634">
        <f t="shared" si="4"/>
        <v>0</v>
      </c>
      <c r="S73" s="347">
        <f t="shared" si="5"/>
        <v>0</v>
      </c>
      <c r="T73" s="970">
        <f t="shared" si="6"/>
        <v>0</v>
      </c>
      <c r="V73" s="510"/>
    </row>
    <row r="74" spans="1:22" ht="19.5" customHeight="1">
      <c r="A74" s="5">
        <v>59</v>
      </c>
      <c r="B74" s="312" t="s">
        <v>115</v>
      </c>
      <c r="C74" s="313"/>
      <c r="D74" s="349"/>
      <c r="E74" s="933"/>
      <c r="F74" s="313"/>
      <c r="G74" s="349"/>
      <c r="H74" s="933"/>
      <c r="I74" s="315"/>
      <c r="J74" s="943"/>
      <c r="K74" s="315"/>
      <c r="L74" s="317"/>
      <c r="M74" s="318"/>
      <c r="N74" s="315"/>
      <c r="O74" s="943"/>
      <c r="P74" s="315"/>
      <c r="Q74" s="315"/>
      <c r="R74" s="634">
        <f t="shared" si="4"/>
        <v>0</v>
      </c>
      <c r="S74" s="347">
        <f t="shared" si="5"/>
        <v>0</v>
      </c>
      <c r="T74" s="970">
        <f t="shared" si="6"/>
        <v>0</v>
      </c>
      <c r="V74" s="510"/>
    </row>
    <row r="75" spans="1:22" ht="19.5" customHeight="1">
      <c r="A75" s="5">
        <v>60</v>
      </c>
      <c r="B75" s="312" t="s">
        <v>116</v>
      </c>
      <c r="C75" s="313"/>
      <c r="D75" s="314"/>
      <c r="E75" s="933"/>
      <c r="F75" s="313"/>
      <c r="G75" s="314"/>
      <c r="H75" s="933"/>
      <c r="I75" s="315">
        <v>14</v>
      </c>
      <c r="J75" s="943">
        <v>99.068070000000006</v>
      </c>
      <c r="K75" s="315"/>
      <c r="L75" s="317"/>
      <c r="M75" s="318"/>
      <c r="N75" s="315"/>
      <c r="O75" s="943"/>
      <c r="P75" s="315"/>
      <c r="Q75" s="316"/>
      <c r="R75" s="634">
        <f t="shared" si="4"/>
        <v>14</v>
      </c>
      <c r="S75" s="347">
        <f t="shared" si="5"/>
        <v>14</v>
      </c>
      <c r="T75" s="970">
        <f t="shared" si="6"/>
        <v>99.068070000000006</v>
      </c>
      <c r="V75" s="510"/>
    </row>
    <row r="76" spans="1:22" ht="19.5" customHeight="1">
      <c r="A76" s="5">
        <v>61</v>
      </c>
      <c r="B76" s="312" t="s">
        <v>117</v>
      </c>
      <c r="C76" s="313"/>
      <c r="D76" s="314"/>
      <c r="E76" s="933"/>
      <c r="F76" s="313"/>
      <c r="G76" s="314">
        <v>2</v>
      </c>
      <c r="H76" s="933">
        <v>283.93874</v>
      </c>
      <c r="I76" s="315">
        <v>2</v>
      </c>
      <c r="J76" s="943">
        <v>4</v>
      </c>
      <c r="K76" s="315"/>
      <c r="L76" s="317"/>
      <c r="M76" s="318"/>
      <c r="N76" s="315"/>
      <c r="O76" s="943"/>
      <c r="P76" s="315"/>
      <c r="Q76" s="316"/>
      <c r="R76" s="634">
        <f t="shared" si="4"/>
        <v>2</v>
      </c>
      <c r="S76" s="347">
        <f t="shared" si="5"/>
        <v>4</v>
      </c>
      <c r="T76" s="970">
        <f t="shared" si="6"/>
        <v>287.93874</v>
      </c>
      <c r="V76" s="510"/>
    </row>
    <row r="77" spans="1:22" ht="18" customHeight="1">
      <c r="A77" s="5">
        <v>62</v>
      </c>
      <c r="B77" s="312" t="s">
        <v>118</v>
      </c>
      <c r="C77" s="313"/>
      <c r="D77" s="314"/>
      <c r="E77" s="933"/>
      <c r="F77" s="313"/>
      <c r="G77" s="314">
        <v>1</v>
      </c>
      <c r="H77" s="933">
        <v>95.185000000000002</v>
      </c>
      <c r="I77" s="315">
        <v>5</v>
      </c>
      <c r="J77" s="943">
        <v>193.83497</v>
      </c>
      <c r="K77" s="315"/>
      <c r="L77" s="317"/>
      <c r="M77" s="318"/>
      <c r="N77" s="315"/>
      <c r="O77" s="943"/>
      <c r="P77" s="315"/>
      <c r="Q77" s="315"/>
      <c r="R77" s="634">
        <f t="shared" si="4"/>
        <v>5</v>
      </c>
      <c r="S77" s="347">
        <f t="shared" si="5"/>
        <v>6</v>
      </c>
      <c r="T77" s="970">
        <f t="shared" si="6"/>
        <v>289.01997</v>
      </c>
      <c r="V77" s="510"/>
    </row>
    <row r="78" spans="1:22" ht="18" customHeight="1">
      <c r="A78" s="5">
        <v>63</v>
      </c>
      <c r="B78" s="312" t="s">
        <v>119</v>
      </c>
      <c r="C78" s="313"/>
      <c r="D78" s="314"/>
      <c r="E78" s="933"/>
      <c r="F78" s="313"/>
      <c r="G78" s="314">
        <v>1</v>
      </c>
      <c r="H78" s="933">
        <v>52.218000000000004</v>
      </c>
      <c r="I78" s="315">
        <v>7</v>
      </c>
      <c r="J78" s="943">
        <v>170.49116000000001</v>
      </c>
      <c r="K78" s="315"/>
      <c r="L78" s="317"/>
      <c r="M78" s="318"/>
      <c r="N78" s="315"/>
      <c r="O78" s="943"/>
      <c r="P78" s="315"/>
      <c r="Q78" s="315"/>
      <c r="R78" s="634">
        <f t="shared" si="4"/>
        <v>7</v>
      </c>
      <c r="S78" s="347">
        <f t="shared" si="5"/>
        <v>8</v>
      </c>
      <c r="T78" s="970">
        <f t="shared" si="6"/>
        <v>222.70916</v>
      </c>
      <c r="V78" s="510"/>
    </row>
    <row r="79" spans="1:22" ht="18" customHeight="1">
      <c r="A79" s="5">
        <v>64</v>
      </c>
      <c r="B79" s="312" t="s">
        <v>120</v>
      </c>
      <c r="C79" s="313"/>
      <c r="D79" s="314"/>
      <c r="E79" s="933"/>
      <c r="F79" s="313"/>
      <c r="G79" s="314"/>
      <c r="H79" s="933"/>
      <c r="I79" s="315">
        <v>1</v>
      </c>
      <c r="J79" s="943">
        <v>123.53088000000001</v>
      </c>
      <c r="K79" s="315"/>
      <c r="L79" s="317"/>
      <c r="M79" s="318"/>
      <c r="N79" s="315"/>
      <c r="O79" s="943"/>
      <c r="P79" s="315"/>
      <c r="Q79" s="315"/>
      <c r="R79" s="634">
        <f t="shared" si="4"/>
        <v>1</v>
      </c>
      <c r="S79" s="347">
        <f t="shared" si="5"/>
        <v>1</v>
      </c>
      <c r="T79" s="970">
        <f t="shared" si="6"/>
        <v>123.53088000000001</v>
      </c>
      <c r="V79" s="510"/>
    </row>
    <row r="80" spans="1:22" ht="21.75" customHeight="1">
      <c r="B80" s="325" t="s">
        <v>121</v>
      </c>
      <c r="C80" s="352"/>
      <c r="D80" s="336"/>
      <c r="E80" s="934"/>
      <c r="F80" s="352"/>
      <c r="G80" s="336"/>
      <c r="H80" s="934"/>
      <c r="I80" s="336"/>
      <c r="J80" s="944"/>
      <c r="K80" s="353"/>
      <c r="L80" s="353"/>
      <c r="M80" s="353"/>
      <c r="N80" s="353"/>
      <c r="O80" s="961"/>
      <c r="P80" s="353"/>
      <c r="Q80" s="353"/>
      <c r="R80" s="336"/>
      <c r="S80" s="331"/>
      <c r="T80" s="971"/>
      <c r="V80" s="510"/>
    </row>
    <row r="81" spans="1:22" ht="19.5" customHeight="1">
      <c r="A81" s="5">
        <v>65</v>
      </c>
      <c r="B81" s="312" t="s">
        <v>397</v>
      </c>
      <c r="C81" s="358"/>
      <c r="D81" s="314"/>
      <c r="E81" s="332"/>
      <c r="F81" s="358"/>
      <c r="G81" s="314"/>
      <c r="H81" s="332"/>
      <c r="I81" s="315"/>
      <c r="J81" s="943"/>
      <c r="K81" s="315"/>
      <c r="L81" s="317"/>
      <c r="M81" s="318"/>
      <c r="N81" s="315"/>
      <c r="O81" s="943"/>
      <c r="P81" s="315"/>
      <c r="Q81" s="316"/>
      <c r="R81" s="322">
        <f>C81+F81+I81+K81+M81+P81</f>
        <v>0</v>
      </c>
      <c r="S81" s="323">
        <f>D81+G81+I81+K81+N81+P81</f>
        <v>0</v>
      </c>
      <c r="T81" s="972">
        <f>SUM(E81,H81,J81,L81,O81,Q81)</f>
        <v>0</v>
      </c>
      <c r="V81" s="510"/>
    </row>
    <row r="82" spans="1:22" ht="19.5" customHeight="1">
      <c r="B82" s="312" t="s">
        <v>123</v>
      </c>
      <c r="C82" s="358"/>
      <c r="D82" s="314"/>
      <c r="E82" s="332"/>
      <c r="F82" s="358"/>
      <c r="G82" s="314"/>
      <c r="H82" s="332"/>
      <c r="I82" s="315"/>
      <c r="J82" s="943"/>
      <c r="K82" s="315"/>
      <c r="L82" s="317"/>
      <c r="M82" s="318"/>
      <c r="N82" s="315"/>
      <c r="O82" s="943"/>
      <c r="P82" s="315"/>
      <c r="Q82" s="316"/>
      <c r="R82" s="322">
        <f>C82+F82+I82+K82+M82+P82</f>
        <v>0</v>
      </c>
      <c r="S82" s="323">
        <f>D82+G82+I82+K82+N82+P82</f>
        <v>0</v>
      </c>
      <c r="T82" s="972">
        <f>SUM(E82,H82,J82,L82,O82,Q82)</f>
        <v>0</v>
      </c>
      <c r="V82" s="510"/>
    </row>
    <row r="83" spans="1:22" ht="19.5" customHeight="1">
      <c r="B83" s="312" t="s">
        <v>524</v>
      </c>
      <c r="C83" s="358"/>
      <c r="D83" s="314"/>
      <c r="E83" s="332"/>
      <c r="F83" s="358"/>
      <c r="G83" s="314"/>
      <c r="H83" s="332"/>
      <c r="I83" s="315">
        <v>1</v>
      </c>
      <c r="J83" s="943">
        <v>32.463262</v>
      </c>
      <c r="K83" s="315"/>
      <c r="L83" s="317"/>
      <c r="M83" s="318"/>
      <c r="N83" s="315"/>
      <c r="O83" s="943"/>
      <c r="P83" s="315"/>
      <c r="Q83" s="316"/>
      <c r="R83" s="634">
        <f>C83+F83+I83+K83+M83+P83</f>
        <v>1</v>
      </c>
      <c r="S83" s="347">
        <f>D83+G83+I83+K83+N83+P83</f>
        <v>1</v>
      </c>
      <c r="T83" s="970">
        <f>SUM(E83,H83,J83,L83,O83,Q83)</f>
        <v>32.463262</v>
      </c>
      <c r="V83" s="510"/>
    </row>
    <row r="84" spans="1:22" ht="19.5" customHeight="1">
      <c r="A84" s="5">
        <v>66</v>
      </c>
      <c r="B84" s="312" t="s">
        <v>124</v>
      </c>
      <c r="C84" s="358"/>
      <c r="D84" s="314"/>
      <c r="E84" s="332"/>
      <c r="F84" s="358"/>
      <c r="G84" s="314"/>
      <c r="H84" s="332"/>
      <c r="I84" s="315">
        <v>1</v>
      </c>
      <c r="J84" s="943">
        <v>17.713159999999998</v>
      </c>
      <c r="K84" s="315"/>
      <c r="L84" s="317"/>
      <c r="M84" s="318"/>
      <c r="N84" s="315"/>
      <c r="O84" s="943"/>
      <c r="P84" s="315"/>
      <c r="Q84" s="315"/>
      <c r="R84" s="634">
        <f>C84+F84+I84+K84+M84+P84</f>
        <v>1</v>
      </c>
      <c r="S84" s="347">
        <f>D84+G84+I84+K84+N84+P84</f>
        <v>1</v>
      </c>
      <c r="T84" s="970">
        <f>SUM(E84,H84,J84,L84,O84,Q84)</f>
        <v>17.713159999999998</v>
      </c>
      <c r="V84" s="510"/>
    </row>
    <row r="85" spans="1:22" ht="20.25" customHeight="1">
      <c r="A85" s="5">
        <v>67</v>
      </c>
      <c r="B85" s="312" t="s">
        <v>125</v>
      </c>
      <c r="C85" s="313"/>
      <c r="D85" s="314"/>
      <c r="E85" s="332"/>
      <c r="F85" s="313"/>
      <c r="G85" s="314"/>
      <c r="H85" s="332"/>
      <c r="I85" s="315">
        <v>8</v>
      </c>
      <c r="J85" s="943">
        <v>72.1691</v>
      </c>
      <c r="K85" s="315"/>
      <c r="L85" s="317"/>
      <c r="M85" s="318"/>
      <c r="N85" s="315"/>
      <c r="O85" s="943"/>
      <c r="P85" s="315"/>
      <c r="Q85" s="316"/>
      <c r="R85" s="634">
        <f>C85+F85+I85+K85+M85+P85</f>
        <v>8</v>
      </c>
      <c r="S85" s="347">
        <f>D85+G85+I85+K85+N85+P85</f>
        <v>8</v>
      </c>
      <c r="T85" s="970">
        <f>SUM(E85,H85,J85,L85,O85,Q85)</f>
        <v>72.1691</v>
      </c>
      <c r="V85" s="510"/>
    </row>
    <row r="86" spans="1:22" ht="19.5" customHeight="1">
      <c r="B86" s="499" t="s">
        <v>126</v>
      </c>
      <c r="C86" s="500"/>
      <c r="D86" s="501"/>
      <c r="E86" s="502"/>
      <c r="F86" s="500"/>
      <c r="G86" s="501"/>
      <c r="H86" s="502"/>
      <c r="I86" s="503"/>
      <c r="J86" s="945"/>
      <c r="K86" s="503"/>
      <c r="L86" s="504"/>
      <c r="M86" s="504"/>
      <c r="N86" s="504"/>
      <c r="O86" s="962"/>
      <c r="P86" s="503"/>
      <c r="Q86" s="503"/>
      <c r="R86" s="501"/>
      <c r="S86" s="505"/>
      <c r="T86" s="974"/>
      <c r="V86" s="510"/>
    </row>
    <row r="87" spans="1:22" ht="19.5" customHeight="1">
      <c r="B87" s="496" t="s">
        <v>127</v>
      </c>
      <c r="C87" s="495"/>
      <c r="D87" s="340"/>
      <c r="E87" s="341"/>
      <c r="F87" s="495"/>
      <c r="G87" s="340"/>
      <c r="H87" s="341"/>
      <c r="I87" s="340"/>
      <c r="J87" s="946"/>
      <c r="K87" s="340"/>
      <c r="L87" s="341"/>
      <c r="M87" s="497"/>
      <c r="N87" s="498"/>
      <c r="O87" s="946"/>
      <c r="P87" s="340"/>
      <c r="Q87" s="340"/>
      <c r="R87" s="340"/>
      <c r="S87" s="347">
        <f>I87+G87+D87</f>
        <v>0</v>
      </c>
      <c r="T87" s="975">
        <f>Q87+O87+L87+J87+H87+E87</f>
        <v>0</v>
      </c>
      <c r="V87" s="510"/>
    </row>
    <row r="88" spans="1:22">
      <c r="A88" s="5">
        <v>69</v>
      </c>
      <c r="B88" s="354" t="s">
        <v>128</v>
      </c>
      <c r="C88" s="313"/>
      <c r="D88" s="314"/>
      <c r="E88" s="332">
        <v>5.76</v>
      </c>
      <c r="F88" s="313"/>
      <c r="G88" s="314"/>
      <c r="H88" s="332"/>
      <c r="I88" s="315">
        <v>2</v>
      </c>
      <c r="J88" s="943">
        <v>85.499479999999991</v>
      </c>
      <c r="K88" s="315"/>
      <c r="L88" s="317"/>
      <c r="M88" s="318"/>
      <c r="N88" s="315"/>
      <c r="O88" s="943"/>
      <c r="P88" s="315"/>
      <c r="Q88" s="316"/>
      <c r="R88" s="634">
        <f t="shared" ref="R88:R107" si="7">C88+F88+I88+K88+M88+P88</f>
        <v>2</v>
      </c>
      <c r="S88" s="347">
        <f t="shared" ref="S88:S107" si="8">D88+G88+I88+K88+N88+P88</f>
        <v>2</v>
      </c>
      <c r="T88" s="970">
        <f t="shared" ref="T88:T107" si="9">SUM(E88,H88,J88,L88,O88,Q88)</f>
        <v>91.259479999999996</v>
      </c>
      <c r="V88" s="510"/>
    </row>
    <row r="89" spans="1:22">
      <c r="A89" s="5">
        <v>70</v>
      </c>
      <c r="B89" s="354" t="s">
        <v>275</v>
      </c>
      <c r="C89" s="313"/>
      <c r="D89" s="314"/>
      <c r="E89" s="332"/>
      <c r="F89" s="313"/>
      <c r="G89" s="314"/>
      <c r="H89" s="332"/>
      <c r="I89" s="315"/>
      <c r="J89" s="943"/>
      <c r="K89" s="315"/>
      <c r="L89" s="317"/>
      <c r="M89" s="318"/>
      <c r="N89" s="315"/>
      <c r="O89" s="943"/>
      <c r="P89" s="315"/>
      <c r="Q89" s="316"/>
      <c r="R89" s="322">
        <f t="shared" si="7"/>
        <v>0</v>
      </c>
      <c r="S89" s="323">
        <f t="shared" si="8"/>
        <v>0</v>
      </c>
      <c r="T89" s="972">
        <f t="shared" si="9"/>
        <v>0</v>
      </c>
      <c r="V89" s="510"/>
    </row>
    <row r="90" spans="1:22">
      <c r="A90" s="5">
        <v>71</v>
      </c>
      <c r="B90" s="354" t="s">
        <v>398</v>
      </c>
      <c r="C90" s="313"/>
      <c r="D90" s="314"/>
      <c r="E90" s="332"/>
      <c r="F90" s="313"/>
      <c r="G90" s="314"/>
      <c r="H90" s="332"/>
      <c r="I90" s="315"/>
      <c r="J90" s="943"/>
      <c r="K90" s="315"/>
      <c r="L90" s="317"/>
      <c r="M90" s="318"/>
      <c r="N90" s="315"/>
      <c r="O90" s="943"/>
      <c r="P90" s="315"/>
      <c r="Q90" s="316"/>
      <c r="R90" s="322">
        <f t="shared" si="7"/>
        <v>0</v>
      </c>
      <c r="S90" s="323">
        <f t="shared" si="8"/>
        <v>0</v>
      </c>
      <c r="T90" s="972">
        <f t="shared" si="9"/>
        <v>0</v>
      </c>
      <c r="V90" s="510"/>
    </row>
    <row r="91" spans="1:22">
      <c r="A91" s="5">
        <v>72</v>
      </c>
      <c r="B91" s="354" t="s">
        <v>276</v>
      </c>
      <c r="C91" s="313"/>
      <c r="D91" s="314"/>
      <c r="E91" s="332"/>
      <c r="F91" s="313"/>
      <c r="G91" s="314"/>
      <c r="H91" s="332"/>
      <c r="I91" s="315">
        <v>2</v>
      </c>
      <c r="J91" s="943">
        <v>15.71017</v>
      </c>
      <c r="K91" s="315"/>
      <c r="L91" s="317"/>
      <c r="M91" s="318"/>
      <c r="N91" s="315"/>
      <c r="O91" s="943"/>
      <c r="P91" s="315"/>
      <c r="Q91" s="316"/>
      <c r="R91" s="634">
        <f t="shared" si="7"/>
        <v>2</v>
      </c>
      <c r="S91" s="347">
        <f t="shared" si="8"/>
        <v>2</v>
      </c>
      <c r="T91" s="970">
        <f t="shared" si="9"/>
        <v>15.71017</v>
      </c>
      <c r="V91" s="510"/>
    </row>
    <row r="92" spans="1:22">
      <c r="A92" s="5">
        <v>73</v>
      </c>
      <c r="B92" s="354" t="s">
        <v>129</v>
      </c>
      <c r="C92" s="313"/>
      <c r="D92" s="314"/>
      <c r="E92" s="332"/>
      <c r="F92" s="313"/>
      <c r="G92" s="314"/>
      <c r="H92" s="332"/>
      <c r="I92" s="315"/>
      <c r="J92" s="943"/>
      <c r="K92" s="315"/>
      <c r="L92" s="317"/>
      <c r="M92" s="318"/>
      <c r="N92" s="315"/>
      <c r="O92" s="943"/>
      <c r="P92" s="315"/>
      <c r="Q92" s="316"/>
      <c r="R92" s="634">
        <f t="shared" si="7"/>
        <v>0</v>
      </c>
      <c r="S92" s="347">
        <f t="shared" si="8"/>
        <v>0</v>
      </c>
      <c r="T92" s="970">
        <f t="shared" si="9"/>
        <v>0</v>
      </c>
      <c r="V92" s="510"/>
    </row>
    <row r="93" spans="1:22" ht="20.25" customHeight="1">
      <c r="A93" s="5">
        <v>74</v>
      </c>
      <c r="B93" s="354" t="s">
        <v>130</v>
      </c>
      <c r="C93" s="358"/>
      <c r="D93" s="314"/>
      <c r="E93" s="933"/>
      <c r="F93" s="358"/>
      <c r="G93" s="314"/>
      <c r="H93" s="933"/>
      <c r="I93" s="315"/>
      <c r="J93" s="943"/>
      <c r="K93" s="315"/>
      <c r="L93" s="317"/>
      <c r="M93" s="318"/>
      <c r="N93" s="315"/>
      <c r="O93" s="943"/>
      <c r="P93" s="315"/>
      <c r="Q93" s="316"/>
      <c r="R93" s="634">
        <f t="shared" si="7"/>
        <v>0</v>
      </c>
      <c r="S93" s="347">
        <f t="shared" si="8"/>
        <v>0</v>
      </c>
      <c r="T93" s="970">
        <f t="shared" si="9"/>
        <v>0</v>
      </c>
      <c r="V93" s="510"/>
    </row>
    <row r="94" spans="1:22" ht="20.25" customHeight="1">
      <c r="A94" s="5">
        <v>75</v>
      </c>
      <c r="B94" s="354" t="s">
        <v>131</v>
      </c>
      <c r="C94" s="313"/>
      <c r="D94" s="314"/>
      <c r="E94" s="933"/>
      <c r="F94" s="313"/>
      <c r="G94" s="314"/>
      <c r="H94" s="933"/>
      <c r="I94" s="315">
        <v>8</v>
      </c>
      <c r="J94" s="943">
        <v>93.417074</v>
      </c>
      <c r="K94" s="315"/>
      <c r="L94" s="317"/>
      <c r="M94" s="318"/>
      <c r="N94" s="315"/>
      <c r="O94" s="943"/>
      <c r="P94" s="315"/>
      <c r="Q94" s="316"/>
      <c r="R94" s="634">
        <f t="shared" si="7"/>
        <v>8</v>
      </c>
      <c r="S94" s="347">
        <f t="shared" si="8"/>
        <v>8</v>
      </c>
      <c r="T94" s="970">
        <f t="shared" si="9"/>
        <v>93.417074</v>
      </c>
      <c r="V94" s="510"/>
    </row>
    <row r="95" spans="1:22" ht="20.25" customHeight="1">
      <c r="A95" s="5">
        <v>76</v>
      </c>
      <c r="B95" s="354" t="s">
        <v>399</v>
      </c>
      <c r="C95" s="313"/>
      <c r="D95" s="314"/>
      <c r="E95" s="933"/>
      <c r="F95" s="313"/>
      <c r="G95" s="314"/>
      <c r="H95" s="933"/>
      <c r="I95" s="315"/>
      <c r="J95" s="943"/>
      <c r="K95" s="315"/>
      <c r="L95" s="317"/>
      <c r="M95" s="318"/>
      <c r="N95" s="315"/>
      <c r="O95" s="943"/>
      <c r="P95" s="315"/>
      <c r="Q95" s="315"/>
      <c r="R95" s="634">
        <f t="shared" si="7"/>
        <v>0</v>
      </c>
      <c r="S95" s="347">
        <f t="shared" si="8"/>
        <v>0</v>
      </c>
      <c r="T95" s="970">
        <f t="shared" si="9"/>
        <v>0</v>
      </c>
      <c r="V95" s="510"/>
    </row>
    <row r="96" spans="1:22" ht="20.25" customHeight="1">
      <c r="A96" s="5">
        <v>77</v>
      </c>
      <c r="B96" s="354" t="s">
        <v>132</v>
      </c>
      <c r="C96" s="358"/>
      <c r="D96" s="314"/>
      <c r="E96" s="933"/>
      <c r="F96" s="358"/>
      <c r="G96" s="314">
        <v>1</v>
      </c>
      <c r="H96" s="933">
        <v>115.7</v>
      </c>
      <c r="I96" s="315"/>
      <c r="J96" s="943"/>
      <c r="K96" s="315"/>
      <c r="L96" s="317"/>
      <c r="M96" s="318"/>
      <c r="N96" s="315"/>
      <c r="O96" s="943"/>
      <c r="P96" s="315"/>
      <c r="Q96" s="315"/>
      <c r="R96" s="634">
        <f t="shared" si="7"/>
        <v>0</v>
      </c>
      <c r="S96" s="347">
        <f t="shared" si="8"/>
        <v>1</v>
      </c>
      <c r="T96" s="970">
        <f t="shared" si="9"/>
        <v>115.7</v>
      </c>
      <c r="V96" s="510"/>
    </row>
    <row r="97" spans="1:22" ht="20.25" customHeight="1">
      <c r="A97" s="5">
        <v>78</v>
      </c>
      <c r="B97" s="354" t="s">
        <v>133</v>
      </c>
      <c r="C97" s="358"/>
      <c r="D97" s="314"/>
      <c r="E97" s="933"/>
      <c r="F97" s="358"/>
      <c r="G97" s="314">
        <v>2</v>
      </c>
      <c r="H97" s="933">
        <v>318.01</v>
      </c>
      <c r="I97" s="315"/>
      <c r="J97" s="943"/>
      <c r="K97" s="315"/>
      <c r="L97" s="317"/>
      <c r="M97" s="318"/>
      <c r="N97" s="315"/>
      <c r="O97" s="943"/>
      <c r="P97" s="315"/>
      <c r="Q97" s="316"/>
      <c r="R97" s="634">
        <f t="shared" si="7"/>
        <v>0</v>
      </c>
      <c r="S97" s="347">
        <f t="shared" si="8"/>
        <v>2</v>
      </c>
      <c r="T97" s="970">
        <f t="shared" si="9"/>
        <v>318.01</v>
      </c>
      <c r="V97" s="510"/>
    </row>
    <row r="98" spans="1:22" ht="20.25" customHeight="1">
      <c r="A98" s="5">
        <v>79</v>
      </c>
      <c r="B98" s="354" t="s">
        <v>134</v>
      </c>
      <c r="C98" s="313"/>
      <c r="D98" s="314"/>
      <c r="E98" s="933"/>
      <c r="F98" s="313"/>
      <c r="G98" s="314"/>
      <c r="H98" s="933"/>
      <c r="I98" s="315"/>
      <c r="J98" s="943"/>
      <c r="K98" s="315"/>
      <c r="L98" s="317"/>
      <c r="M98" s="318"/>
      <c r="N98" s="315"/>
      <c r="O98" s="943"/>
      <c r="P98" s="315"/>
      <c r="Q98" s="316"/>
      <c r="R98" s="634">
        <f t="shared" si="7"/>
        <v>0</v>
      </c>
      <c r="S98" s="347">
        <f t="shared" si="8"/>
        <v>0</v>
      </c>
      <c r="T98" s="970">
        <f t="shared" si="9"/>
        <v>0</v>
      </c>
      <c r="V98" s="510"/>
    </row>
    <row r="99" spans="1:22" ht="20.25" customHeight="1">
      <c r="A99" s="5">
        <v>80</v>
      </c>
      <c r="B99" s="354" t="s">
        <v>400</v>
      </c>
      <c r="C99" s="313"/>
      <c r="D99" s="314"/>
      <c r="E99" s="933"/>
      <c r="F99" s="313"/>
      <c r="G99" s="314"/>
      <c r="H99" s="933"/>
      <c r="I99" s="315"/>
      <c r="J99" s="943"/>
      <c r="K99" s="315"/>
      <c r="L99" s="317"/>
      <c r="M99" s="318"/>
      <c r="N99" s="315"/>
      <c r="O99" s="943"/>
      <c r="P99" s="315"/>
      <c r="Q99" s="316"/>
      <c r="R99" s="634">
        <f t="shared" si="7"/>
        <v>0</v>
      </c>
      <c r="S99" s="347">
        <f t="shared" si="8"/>
        <v>0</v>
      </c>
      <c r="T99" s="970">
        <f t="shared" si="9"/>
        <v>0</v>
      </c>
      <c r="V99" s="510"/>
    </row>
    <row r="100" spans="1:22" ht="20.25" customHeight="1">
      <c r="A100" s="5">
        <v>81</v>
      </c>
      <c r="B100" s="354" t="s">
        <v>135</v>
      </c>
      <c r="C100" s="313"/>
      <c r="D100" s="314"/>
      <c r="E100" s="933"/>
      <c r="F100" s="313"/>
      <c r="G100" s="314"/>
      <c r="H100" s="933"/>
      <c r="I100" s="315">
        <v>3</v>
      </c>
      <c r="J100" s="943">
        <v>176.25400399999998</v>
      </c>
      <c r="K100" s="315"/>
      <c r="L100" s="317"/>
      <c r="M100" s="318"/>
      <c r="N100" s="315"/>
      <c r="O100" s="943"/>
      <c r="P100" s="315"/>
      <c r="Q100" s="316"/>
      <c r="R100" s="634">
        <f t="shared" si="7"/>
        <v>3</v>
      </c>
      <c r="S100" s="347">
        <f t="shared" si="8"/>
        <v>3</v>
      </c>
      <c r="T100" s="970">
        <f t="shared" si="9"/>
        <v>176.25400399999998</v>
      </c>
      <c r="V100" s="510"/>
    </row>
    <row r="101" spans="1:22" ht="20.25" customHeight="1">
      <c r="A101" s="5">
        <v>82</v>
      </c>
      <c r="B101" s="354" t="s">
        <v>401</v>
      </c>
      <c r="C101" s="313"/>
      <c r="D101" s="314"/>
      <c r="E101" s="332"/>
      <c r="F101" s="313"/>
      <c r="G101" s="314"/>
      <c r="H101" s="332"/>
      <c r="I101" s="315"/>
      <c r="J101" s="943"/>
      <c r="K101" s="315"/>
      <c r="L101" s="317"/>
      <c r="M101" s="318"/>
      <c r="N101" s="315"/>
      <c r="O101" s="943"/>
      <c r="P101" s="315"/>
      <c r="Q101" s="316"/>
      <c r="R101" s="634">
        <f t="shared" si="7"/>
        <v>0</v>
      </c>
      <c r="S101" s="347">
        <f t="shared" si="8"/>
        <v>0</v>
      </c>
      <c r="T101" s="970">
        <f t="shared" si="9"/>
        <v>0</v>
      </c>
      <c r="V101" s="510"/>
    </row>
    <row r="102" spans="1:22" ht="20.25" customHeight="1">
      <c r="A102" s="5">
        <v>83</v>
      </c>
      <c r="B102" s="354" t="s">
        <v>136</v>
      </c>
      <c r="C102" s="313"/>
      <c r="D102" s="314"/>
      <c r="E102" s="332">
        <v>833.26003000000003</v>
      </c>
      <c r="F102" s="313"/>
      <c r="G102" s="314"/>
      <c r="H102" s="332"/>
      <c r="I102" s="315">
        <v>2</v>
      </c>
      <c r="J102" s="943">
        <v>32.131383</v>
      </c>
      <c r="K102" s="315"/>
      <c r="L102" s="317"/>
      <c r="M102" s="318"/>
      <c r="N102" s="315"/>
      <c r="O102" s="943"/>
      <c r="P102" s="315"/>
      <c r="Q102" s="316"/>
      <c r="R102" s="634">
        <f t="shared" si="7"/>
        <v>2</v>
      </c>
      <c r="S102" s="347">
        <f t="shared" si="8"/>
        <v>2</v>
      </c>
      <c r="T102" s="970">
        <f t="shared" si="9"/>
        <v>865.39141300000006</v>
      </c>
      <c r="V102" s="510"/>
    </row>
    <row r="103" spans="1:22" ht="20.25" customHeight="1">
      <c r="B103" s="513" t="s">
        <v>515</v>
      </c>
      <c r="C103" s="313"/>
      <c r="D103" s="314"/>
      <c r="E103" s="332"/>
      <c r="F103" s="313"/>
      <c r="G103" s="314">
        <v>1</v>
      </c>
      <c r="H103" s="332">
        <v>188.99600000000001</v>
      </c>
      <c r="I103" s="315"/>
      <c r="J103" s="943"/>
      <c r="K103" s="315"/>
      <c r="L103" s="317"/>
      <c r="M103" s="318"/>
      <c r="N103" s="315"/>
      <c r="O103" s="943"/>
      <c r="P103" s="315"/>
      <c r="Q103" s="316"/>
      <c r="R103" s="634">
        <f t="shared" si="7"/>
        <v>0</v>
      </c>
      <c r="S103" s="347">
        <f t="shared" si="8"/>
        <v>1</v>
      </c>
      <c r="T103" s="970">
        <f t="shared" si="9"/>
        <v>188.99600000000001</v>
      </c>
      <c r="V103" s="510"/>
    </row>
    <row r="104" spans="1:22" ht="20.25" customHeight="1">
      <c r="A104" s="5">
        <v>84</v>
      </c>
      <c r="B104" s="354" t="s">
        <v>402</v>
      </c>
      <c r="C104" s="313"/>
      <c r="D104" s="314"/>
      <c r="E104" s="332"/>
      <c r="F104" s="313"/>
      <c r="G104" s="314"/>
      <c r="H104" s="332"/>
      <c r="I104" s="315"/>
      <c r="J104" s="943"/>
      <c r="K104" s="315"/>
      <c r="L104" s="317"/>
      <c r="M104" s="318"/>
      <c r="N104" s="315"/>
      <c r="O104" s="943"/>
      <c r="P104" s="315"/>
      <c r="Q104" s="316"/>
      <c r="R104" s="634">
        <f t="shared" si="7"/>
        <v>0</v>
      </c>
      <c r="S104" s="347">
        <f t="shared" si="8"/>
        <v>0</v>
      </c>
      <c r="T104" s="970">
        <f t="shared" si="9"/>
        <v>0</v>
      </c>
      <c r="V104" s="510"/>
    </row>
    <row r="105" spans="1:22" ht="20.25" customHeight="1">
      <c r="A105" s="5">
        <v>85</v>
      </c>
      <c r="B105" s="354" t="s">
        <v>137</v>
      </c>
      <c r="C105" s="313"/>
      <c r="D105" s="314"/>
      <c r="E105" s="332"/>
      <c r="F105" s="313"/>
      <c r="G105" s="314"/>
      <c r="H105" s="332"/>
      <c r="I105" s="315"/>
      <c r="J105" s="943"/>
      <c r="K105" s="315"/>
      <c r="L105" s="317"/>
      <c r="M105" s="318"/>
      <c r="N105" s="315"/>
      <c r="O105" s="943"/>
      <c r="P105" s="315"/>
      <c r="Q105" s="316"/>
      <c r="R105" s="634">
        <f t="shared" si="7"/>
        <v>0</v>
      </c>
      <c r="S105" s="347">
        <f t="shared" si="8"/>
        <v>0</v>
      </c>
      <c r="T105" s="970">
        <f t="shared" si="9"/>
        <v>0</v>
      </c>
      <c r="V105" s="510"/>
    </row>
    <row r="106" spans="1:22" ht="20.25" customHeight="1">
      <c r="B106" s="354" t="s">
        <v>525</v>
      </c>
      <c r="C106" s="313"/>
      <c r="D106" s="314"/>
      <c r="E106" s="332"/>
      <c r="F106" s="313"/>
      <c r="G106" s="314"/>
      <c r="H106" s="332"/>
      <c r="I106" s="315">
        <v>6</v>
      </c>
      <c r="J106" s="943">
        <v>65.197879999999998</v>
      </c>
      <c r="K106" s="315"/>
      <c r="L106" s="317"/>
      <c r="M106" s="318"/>
      <c r="N106" s="315"/>
      <c r="O106" s="943"/>
      <c r="P106" s="315"/>
      <c r="Q106" s="316"/>
      <c r="R106" s="634">
        <f t="shared" si="7"/>
        <v>6</v>
      </c>
      <c r="S106" s="347">
        <f t="shared" si="8"/>
        <v>6</v>
      </c>
      <c r="T106" s="970">
        <f t="shared" si="9"/>
        <v>65.197879999999998</v>
      </c>
      <c r="V106" s="510"/>
    </row>
    <row r="107" spans="1:22" ht="20.25" customHeight="1">
      <c r="A107" s="5">
        <v>86</v>
      </c>
      <c r="B107" s="354" t="s">
        <v>403</v>
      </c>
      <c r="C107" s="313"/>
      <c r="D107" s="314"/>
      <c r="E107" s="332"/>
      <c r="F107" s="313"/>
      <c r="G107" s="314"/>
      <c r="H107" s="332"/>
      <c r="I107" s="315"/>
      <c r="J107" s="943"/>
      <c r="K107" s="315"/>
      <c r="L107" s="317"/>
      <c r="M107" s="318"/>
      <c r="N107" s="315"/>
      <c r="O107" s="943"/>
      <c r="P107" s="315"/>
      <c r="Q107" s="316"/>
      <c r="R107" s="322">
        <f t="shared" si="7"/>
        <v>0</v>
      </c>
      <c r="S107" s="323">
        <f t="shared" si="8"/>
        <v>0</v>
      </c>
      <c r="T107" s="972">
        <f t="shared" si="9"/>
        <v>0</v>
      </c>
      <c r="V107" s="510"/>
    </row>
    <row r="108" spans="1:22" ht="20.25" customHeight="1">
      <c r="B108" s="359" t="s">
        <v>138</v>
      </c>
      <c r="C108" s="360"/>
      <c r="D108" s="361"/>
      <c r="E108" s="362"/>
      <c r="F108" s="360"/>
      <c r="G108" s="361"/>
      <c r="H108" s="362"/>
      <c r="I108" s="362"/>
      <c r="J108" s="947"/>
      <c r="K108" s="363"/>
      <c r="L108" s="364"/>
      <c r="M108" s="364"/>
      <c r="N108" s="364"/>
      <c r="O108" s="963"/>
      <c r="P108" s="364"/>
      <c r="Q108" s="364"/>
      <c r="R108" s="362"/>
      <c r="S108" s="362"/>
      <c r="T108" s="374"/>
      <c r="V108" s="510"/>
    </row>
    <row r="109" spans="1:22" ht="21.75" customHeight="1">
      <c r="A109" s="5">
        <v>88</v>
      </c>
      <c r="B109" s="312" t="s">
        <v>140</v>
      </c>
      <c r="C109" s="313"/>
      <c r="D109" s="314"/>
      <c r="E109" s="332"/>
      <c r="F109" s="313"/>
      <c r="G109" s="314"/>
      <c r="H109" s="332"/>
      <c r="I109" s="315">
        <v>4</v>
      </c>
      <c r="J109" s="943">
        <v>135.13442000000001</v>
      </c>
      <c r="K109" s="315"/>
      <c r="L109" s="317"/>
      <c r="M109" s="318"/>
      <c r="N109" s="315"/>
      <c r="O109" s="943"/>
      <c r="P109" s="315"/>
      <c r="Q109" s="315"/>
      <c r="R109" s="634">
        <f t="shared" ref="R109:R119" si="10">C109+F109+I109+K109+M109+P109</f>
        <v>4</v>
      </c>
      <c r="S109" s="347">
        <f t="shared" ref="S109:S119" si="11">D109+G109+I109+K109+N109+P109</f>
        <v>4</v>
      </c>
      <c r="T109" s="970">
        <f t="shared" ref="T109:T119" si="12">SUM(E109,H109,J109,L109,O109,Q109)</f>
        <v>135.13442000000001</v>
      </c>
      <c r="V109" s="510"/>
    </row>
    <row r="110" spans="1:22" ht="21.75" customHeight="1">
      <c r="B110" s="312" t="s">
        <v>275</v>
      </c>
      <c r="C110" s="313"/>
      <c r="D110" s="314"/>
      <c r="E110" s="332"/>
      <c r="F110" s="313"/>
      <c r="G110" s="314"/>
      <c r="H110" s="332"/>
      <c r="I110" s="315">
        <v>4</v>
      </c>
      <c r="J110" s="943">
        <v>40.847940000000001</v>
      </c>
      <c r="K110" s="315"/>
      <c r="L110" s="317"/>
      <c r="M110" s="318"/>
      <c r="N110" s="315"/>
      <c r="O110" s="943"/>
      <c r="P110" s="315"/>
      <c r="Q110" s="315"/>
      <c r="R110" s="634">
        <f t="shared" si="10"/>
        <v>4</v>
      </c>
      <c r="S110" s="347">
        <f t="shared" si="11"/>
        <v>4</v>
      </c>
      <c r="T110" s="970">
        <f t="shared" si="12"/>
        <v>40.847940000000001</v>
      </c>
      <c r="V110" s="510"/>
    </row>
    <row r="111" spans="1:22" ht="21.75" customHeight="1">
      <c r="B111" s="312" t="s">
        <v>516</v>
      </c>
      <c r="C111" s="313"/>
      <c r="D111" s="314"/>
      <c r="E111" s="332"/>
      <c r="F111" s="313"/>
      <c r="G111" s="314"/>
      <c r="H111" s="332"/>
      <c r="I111" s="315">
        <v>1</v>
      </c>
      <c r="J111" s="943">
        <v>8.4187600000000007</v>
      </c>
      <c r="K111" s="315"/>
      <c r="L111" s="317"/>
      <c r="M111" s="318"/>
      <c r="N111" s="315"/>
      <c r="O111" s="943"/>
      <c r="P111" s="315"/>
      <c r="Q111" s="315"/>
      <c r="R111" s="634">
        <f t="shared" si="10"/>
        <v>1</v>
      </c>
      <c r="S111" s="347">
        <f t="shared" si="11"/>
        <v>1</v>
      </c>
      <c r="T111" s="970">
        <f t="shared" si="12"/>
        <v>8.4187600000000007</v>
      </c>
      <c r="V111" s="510"/>
    </row>
    <row r="112" spans="1:22" ht="21.75" customHeight="1">
      <c r="B112" s="312" t="s">
        <v>141</v>
      </c>
      <c r="C112" s="313"/>
      <c r="D112" s="314"/>
      <c r="E112" s="332"/>
      <c r="F112" s="313"/>
      <c r="G112" s="314"/>
      <c r="H112" s="332"/>
      <c r="I112" s="315">
        <v>1</v>
      </c>
      <c r="J112" s="943">
        <v>44.095550000000003</v>
      </c>
      <c r="K112" s="315"/>
      <c r="L112" s="317"/>
      <c r="M112" s="318"/>
      <c r="N112" s="315"/>
      <c r="O112" s="943"/>
      <c r="P112" s="315"/>
      <c r="Q112" s="315"/>
      <c r="R112" s="634">
        <f t="shared" si="10"/>
        <v>1</v>
      </c>
      <c r="S112" s="347">
        <f t="shared" si="11"/>
        <v>1</v>
      </c>
      <c r="T112" s="970">
        <f t="shared" si="12"/>
        <v>44.095550000000003</v>
      </c>
      <c r="V112" s="510"/>
    </row>
    <row r="113" spans="1:22" ht="21.75" customHeight="1">
      <c r="B113" s="312" t="s">
        <v>404</v>
      </c>
      <c r="C113" s="313"/>
      <c r="D113" s="314"/>
      <c r="E113" s="332"/>
      <c r="F113" s="313"/>
      <c r="G113" s="314"/>
      <c r="H113" s="332"/>
      <c r="I113" s="315">
        <v>3</v>
      </c>
      <c r="J113" s="943">
        <v>166.39917000000003</v>
      </c>
      <c r="K113" s="315"/>
      <c r="L113" s="317"/>
      <c r="M113" s="318"/>
      <c r="N113" s="315"/>
      <c r="O113" s="943"/>
      <c r="P113" s="315"/>
      <c r="Q113" s="315"/>
      <c r="R113" s="634">
        <f t="shared" si="10"/>
        <v>3</v>
      </c>
      <c r="S113" s="347">
        <f t="shared" si="11"/>
        <v>3</v>
      </c>
      <c r="T113" s="970">
        <f t="shared" si="12"/>
        <v>166.39917000000003</v>
      </c>
      <c r="V113" s="510"/>
    </row>
    <row r="114" spans="1:22" ht="21.75" customHeight="1">
      <c r="B114" s="312" t="s">
        <v>517</v>
      </c>
      <c r="C114" s="313"/>
      <c r="D114" s="314"/>
      <c r="E114" s="332"/>
      <c r="F114" s="313"/>
      <c r="G114" s="314"/>
      <c r="H114" s="332"/>
      <c r="I114" s="315">
        <v>2</v>
      </c>
      <c r="J114" s="943">
        <v>19.94632</v>
      </c>
      <c r="K114" s="315"/>
      <c r="L114" s="317"/>
      <c r="M114" s="318"/>
      <c r="N114" s="315"/>
      <c r="O114" s="943"/>
      <c r="P114" s="315"/>
      <c r="Q114" s="315"/>
      <c r="R114" s="634">
        <f t="shared" si="10"/>
        <v>2</v>
      </c>
      <c r="S114" s="347">
        <f t="shared" si="11"/>
        <v>2</v>
      </c>
      <c r="T114" s="970">
        <f t="shared" si="12"/>
        <v>19.94632</v>
      </c>
      <c r="V114" s="510"/>
    </row>
    <row r="115" spans="1:22" ht="21.75" customHeight="1">
      <c r="B115" s="312" t="s">
        <v>518</v>
      </c>
      <c r="C115" s="313"/>
      <c r="D115" s="314"/>
      <c r="E115" s="332"/>
      <c r="F115" s="313"/>
      <c r="G115" s="314"/>
      <c r="H115" s="332"/>
      <c r="I115" s="315">
        <v>1</v>
      </c>
      <c r="J115" s="943">
        <v>32.463259999999998</v>
      </c>
      <c r="K115" s="315"/>
      <c r="L115" s="317"/>
      <c r="M115" s="318"/>
      <c r="N115" s="315"/>
      <c r="O115" s="943"/>
      <c r="P115" s="315"/>
      <c r="Q115" s="315"/>
      <c r="R115" s="634">
        <f t="shared" si="10"/>
        <v>1</v>
      </c>
      <c r="S115" s="347">
        <f t="shared" si="11"/>
        <v>1</v>
      </c>
      <c r="T115" s="970">
        <f t="shared" si="12"/>
        <v>32.463259999999998</v>
      </c>
    </row>
    <row r="116" spans="1:22" ht="19.5" customHeight="1">
      <c r="A116" s="5">
        <v>89</v>
      </c>
      <c r="B116" s="312" t="s">
        <v>519</v>
      </c>
      <c r="C116" s="423"/>
      <c r="D116" s="423"/>
      <c r="E116" s="935"/>
      <c r="F116" s="423"/>
      <c r="G116" s="423"/>
      <c r="H116" s="935"/>
      <c r="I116" s="486">
        <v>2</v>
      </c>
      <c r="J116" s="948">
        <v>28.760484000000002</v>
      </c>
      <c r="K116" s="424"/>
      <c r="L116" s="425"/>
      <c r="M116" s="426"/>
      <c r="N116" s="424"/>
      <c r="O116" s="950"/>
      <c r="P116" s="424"/>
      <c r="Q116" s="424"/>
      <c r="R116" s="322">
        <f t="shared" si="10"/>
        <v>2</v>
      </c>
      <c r="S116" s="323">
        <f t="shared" si="11"/>
        <v>2</v>
      </c>
      <c r="T116" s="972">
        <f t="shared" si="12"/>
        <v>28.760484000000002</v>
      </c>
    </row>
    <row r="117" spans="1:22" ht="19.5" customHeight="1">
      <c r="B117" s="312" t="s">
        <v>520</v>
      </c>
      <c r="C117" s="423"/>
      <c r="D117" s="423"/>
      <c r="E117" s="935"/>
      <c r="F117" s="423"/>
      <c r="G117" s="423"/>
      <c r="H117" s="935"/>
      <c r="I117" s="487">
        <v>1</v>
      </c>
      <c r="J117" s="949">
        <v>123.530884</v>
      </c>
      <c r="K117" s="424"/>
      <c r="L117" s="425"/>
      <c r="M117" s="426"/>
      <c r="N117" s="424"/>
      <c r="O117" s="950"/>
      <c r="P117" s="424"/>
      <c r="Q117" s="424"/>
      <c r="R117" s="322">
        <f t="shared" si="10"/>
        <v>1</v>
      </c>
      <c r="S117" s="323">
        <f t="shared" si="11"/>
        <v>1</v>
      </c>
      <c r="T117" s="972">
        <f t="shared" si="12"/>
        <v>123.530884</v>
      </c>
    </row>
    <row r="118" spans="1:22" ht="19.5" customHeight="1">
      <c r="A118" s="5">
        <v>90</v>
      </c>
      <c r="B118" s="312" t="s">
        <v>143</v>
      </c>
      <c r="C118" s="313"/>
      <c r="D118" s="335"/>
      <c r="E118" s="932">
        <v>45.861049000000001</v>
      </c>
      <c r="F118" s="313"/>
      <c r="G118" s="335"/>
      <c r="H118" s="932"/>
      <c r="I118" s="424">
        <v>5</v>
      </c>
      <c r="J118" s="950">
        <v>37.237024699999999</v>
      </c>
      <c r="K118" s="424"/>
      <c r="L118" s="425"/>
      <c r="M118" s="426"/>
      <c r="N118" s="424"/>
      <c r="O118" s="950"/>
      <c r="P118" s="424"/>
      <c r="Q118" s="427"/>
      <c r="R118" s="322">
        <f t="shared" si="10"/>
        <v>5</v>
      </c>
      <c r="S118" s="323">
        <f t="shared" si="11"/>
        <v>5</v>
      </c>
      <c r="T118" s="972">
        <f t="shared" si="12"/>
        <v>83.0980737</v>
      </c>
    </row>
    <row r="119" spans="1:22" ht="22.5" customHeight="1" thickBot="1">
      <c r="A119" s="5">
        <v>91</v>
      </c>
      <c r="B119" s="417" t="s">
        <v>405</v>
      </c>
      <c r="C119" s="418"/>
      <c r="D119" s="419"/>
      <c r="E119" s="428">
        <v>53745.118160000005</v>
      </c>
      <c r="F119" s="418"/>
      <c r="G119" s="419"/>
      <c r="H119" s="420"/>
      <c r="I119" s="488">
        <f>38+1</f>
        <v>39</v>
      </c>
      <c r="J119" s="951">
        <v>59.401794500000001</v>
      </c>
      <c r="K119" s="419"/>
      <c r="L119" s="428"/>
      <c r="M119" s="419">
        <v>24</v>
      </c>
      <c r="N119" s="419">
        <v>24</v>
      </c>
      <c r="O119" s="964">
        <v>5658.2278640000004</v>
      </c>
      <c r="P119" s="419"/>
      <c r="Q119" s="969">
        <v>152.28300300000001</v>
      </c>
      <c r="R119" s="421">
        <f t="shared" si="10"/>
        <v>63</v>
      </c>
      <c r="S119" s="422">
        <f t="shared" si="11"/>
        <v>63</v>
      </c>
      <c r="T119" s="970">
        <f t="shared" si="12"/>
        <v>59615.030821500004</v>
      </c>
    </row>
    <row r="120" spans="1:22" ht="22.5" thickBot="1">
      <c r="B120" s="410" t="s">
        <v>145</v>
      </c>
      <c r="C120" s="411">
        <f t="shared" ref="C120:Q120" si="13">SUM(C5:C119)</f>
        <v>207</v>
      </c>
      <c r="D120" s="416">
        <f>SUM(D5:D119)</f>
        <v>228</v>
      </c>
      <c r="E120" s="494">
        <f>SUM(E5:E119)</f>
        <v>202791.39611900004</v>
      </c>
      <c r="F120" s="411">
        <f t="shared" si="13"/>
        <v>21</v>
      </c>
      <c r="G120" s="411">
        <f t="shared" si="13"/>
        <v>143</v>
      </c>
      <c r="H120" s="494">
        <f>SUM(H5:H119)</f>
        <v>21713.598110000003</v>
      </c>
      <c r="I120" s="412">
        <f t="shared" si="13"/>
        <v>557</v>
      </c>
      <c r="J120" s="952">
        <f>SUM(J5:J119)</f>
        <v>9441.9601502000023</v>
      </c>
      <c r="K120" s="413">
        <f t="shared" si="13"/>
        <v>0</v>
      </c>
      <c r="L120" s="413">
        <f t="shared" si="13"/>
        <v>0</v>
      </c>
      <c r="M120" s="412">
        <f t="shared" si="13"/>
        <v>223</v>
      </c>
      <c r="N120" s="414">
        <f t="shared" si="13"/>
        <v>223</v>
      </c>
      <c r="O120" s="965">
        <f>SUM(O5:O119)</f>
        <v>16590.016684000002</v>
      </c>
      <c r="P120" s="415">
        <f t="shared" si="13"/>
        <v>9</v>
      </c>
      <c r="Q120" s="413">
        <f t="shared" si="13"/>
        <v>3679.8335029999998</v>
      </c>
      <c r="R120" s="515">
        <f>SUM(R5:R119)</f>
        <v>1017</v>
      </c>
      <c r="S120" s="515">
        <f t="shared" ref="S120:T120" si="14">SUM(S5:S119)</f>
        <v>1160</v>
      </c>
      <c r="T120" s="976">
        <f t="shared" si="14"/>
        <v>254216.80456620012</v>
      </c>
    </row>
    <row r="121" spans="1:22" ht="20.25" customHeight="1">
      <c r="B121" s="286" t="s">
        <v>406</v>
      </c>
      <c r="C121" s="286"/>
      <c r="D121" s="287"/>
      <c r="E121" s="201"/>
      <c r="F121" s="202"/>
      <c r="G121" s="27"/>
      <c r="H121" s="201"/>
      <c r="I121" s="489"/>
      <c r="J121" s="953"/>
      <c r="K121" s="297"/>
      <c r="L121" s="298"/>
      <c r="M121" s="298"/>
      <c r="N121" s="299"/>
      <c r="O121" s="966"/>
      <c r="P121" s="297"/>
      <c r="Q121" s="297"/>
      <c r="R121" s="204"/>
      <c r="S121" s="287"/>
      <c r="T121" s="203"/>
    </row>
    <row r="122" spans="1:22" ht="20.25" customHeight="1">
      <c r="B122" s="285" t="s">
        <v>407</v>
      </c>
      <c r="C122" s="285"/>
      <c r="D122" s="287"/>
      <c r="E122" s="201"/>
      <c r="F122" s="202"/>
      <c r="G122" s="27"/>
      <c r="H122" s="201"/>
      <c r="I122" s="489"/>
      <c r="J122" s="953"/>
      <c r="K122" s="300"/>
      <c r="L122" s="301"/>
      <c r="M122" s="301"/>
      <c r="N122" s="299"/>
      <c r="O122" s="966"/>
      <c r="P122" s="297"/>
      <c r="R122" s="291"/>
      <c r="S122" s="442"/>
      <c r="T122" s="514"/>
      <c r="U122" s="19"/>
    </row>
    <row r="123" spans="1:22" s="208" customFormat="1" ht="20.25" customHeight="1">
      <c r="B123" s="284" t="s">
        <v>408</v>
      </c>
      <c r="C123" s="284"/>
      <c r="D123" s="209"/>
      <c r="E123" s="201"/>
      <c r="F123" s="202"/>
      <c r="G123" s="210"/>
      <c r="H123" s="201"/>
      <c r="I123" s="490"/>
      <c r="J123" s="953"/>
      <c r="K123" s="303"/>
      <c r="L123" s="298"/>
      <c r="M123" s="298"/>
      <c r="N123" s="304"/>
      <c r="O123" s="966"/>
      <c r="P123" s="303"/>
      <c r="Q123" s="302"/>
      <c r="R123" s="285"/>
      <c r="S123" s="209"/>
      <c r="T123" s="512"/>
    </row>
    <row r="124" spans="1:22" ht="20.25" customHeight="1">
      <c r="B124" s="286" t="s">
        <v>409</v>
      </c>
      <c r="C124" s="286"/>
      <c r="E124" s="288"/>
      <c r="F124" s="289"/>
      <c r="H124" s="288"/>
      <c r="I124" s="491"/>
      <c r="J124" s="954"/>
      <c r="K124" s="300"/>
      <c r="L124" s="301"/>
      <c r="M124" s="301"/>
      <c r="N124" s="305"/>
      <c r="O124" s="967"/>
      <c r="P124" s="300"/>
      <c r="Q124" s="300"/>
      <c r="R124" s="290"/>
      <c r="S124" s="292"/>
      <c r="T124" s="203"/>
    </row>
    <row r="125" spans="1:22">
      <c r="B125" s="5"/>
      <c r="C125" s="5"/>
      <c r="D125" s="441"/>
      <c r="N125" s="305"/>
    </row>
    <row r="126" spans="1:22">
      <c r="B126" s="5"/>
      <c r="C126" s="5"/>
      <c r="D126" s="442"/>
      <c r="E126" s="201"/>
      <c r="F126" s="202"/>
      <c r="G126" s="210"/>
      <c r="H126" s="201"/>
    </row>
    <row r="127" spans="1:22">
      <c r="B127" s="5"/>
      <c r="C127" s="5"/>
      <c r="E127" s="212"/>
      <c r="F127" s="213"/>
    </row>
    <row r="128" spans="1:22">
      <c r="B128" s="5"/>
      <c r="C128" s="5"/>
      <c r="N128" s="308" t="s">
        <v>254</v>
      </c>
    </row>
    <row r="145" spans="9:9">
      <c r="I145" s="493"/>
    </row>
  </sheetData>
  <sheetProtection algorithmName="SHA-512" hashValue="v3oqKVXA8HFraSfdqp/Mcj9EF4vHRmFp2AGfxxB6G+fMUlgQc5z0sZnX9hcF43oImlHoYgMpoCXCjqDW3gobdQ==" saltValue="7gfxMIyUQrMHtdo72ywVKA==" spinCount="100000" sheet="1" formatCells="0" formatColumns="0" formatRows="0" insertColumns="0" insertRows="0" insertHyperlinks="0" deleteColumns="0" deleteRows="0"/>
  <mergeCells count="8">
    <mergeCell ref="P2:Q2"/>
    <mergeCell ref="R2:T2"/>
    <mergeCell ref="B2:B3"/>
    <mergeCell ref="C2:E2"/>
    <mergeCell ref="F2:H2"/>
    <mergeCell ref="I2:J2"/>
    <mergeCell ref="K2:L2"/>
    <mergeCell ref="M2:O2"/>
  </mergeCells>
  <printOptions horizontalCentered="1"/>
  <pageMargins left="0" right="0" top="0.35433070866141736" bottom="3.937007874015748E-2" header="0" footer="0"/>
  <pageSetup paperSize="9" scale="80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401B5-6A37-45B6-9B20-FBEEAD78644F}">
  <sheetPr>
    <tabColor rgb="FF00B050"/>
  </sheetPr>
  <dimension ref="A1:AI116"/>
  <sheetViews>
    <sheetView zoomScale="130" zoomScaleNormal="130" workbookViewId="0">
      <pane xSplit="1" ySplit="4" topLeftCell="T115" activePane="bottomRight" state="frozen"/>
      <selection pane="topRight" activeCell="B1" sqref="B1"/>
      <selection pane="bottomLeft" activeCell="A8" sqref="A8"/>
      <selection pane="bottomRight" activeCell="AG120" sqref="AG120"/>
    </sheetView>
  </sheetViews>
  <sheetFormatPr defaultRowHeight="12.75"/>
  <cols>
    <col min="1" max="1" width="21.625" style="37" customWidth="1"/>
    <col min="2" max="2" width="5.25" style="36" customWidth="1"/>
    <col min="3" max="3" width="13.875" style="40" customWidth="1"/>
    <col min="4" max="4" width="5.875" style="36" customWidth="1"/>
    <col min="5" max="5" width="12.875" style="40" bestFit="1" customWidth="1"/>
    <col min="6" max="6" width="5.625" style="36" customWidth="1"/>
    <col min="7" max="7" width="14.75" style="40" customWidth="1"/>
    <col min="8" max="8" width="6.125" style="36" bestFit="1" customWidth="1"/>
    <col min="9" max="9" width="12.875" style="40" customWidth="1"/>
    <col min="10" max="10" width="5.875" style="36" bestFit="1" customWidth="1"/>
    <col min="11" max="11" width="12.875" style="40" bestFit="1" customWidth="1"/>
    <col min="12" max="12" width="5" style="36" customWidth="1"/>
    <col min="13" max="13" width="13.625" style="40" customWidth="1"/>
    <col min="14" max="14" width="5" style="36" customWidth="1"/>
    <col min="15" max="15" width="13.25" style="40" customWidth="1"/>
    <col min="16" max="16" width="5.125" style="36" customWidth="1"/>
    <col min="17" max="17" width="13.375" style="40" customWidth="1"/>
    <col min="18" max="18" width="4.25" style="36" customWidth="1"/>
    <col min="19" max="19" width="14" style="40" bestFit="1" customWidth="1"/>
    <col min="20" max="20" width="5.625" style="36" customWidth="1"/>
    <col min="21" max="21" width="14.125" style="40" customWidth="1"/>
    <col min="22" max="22" width="5" style="36" customWidth="1"/>
    <col min="23" max="23" width="13" style="40" bestFit="1" customWidth="1"/>
    <col min="24" max="24" width="5.375" style="36" customWidth="1"/>
    <col min="25" max="25" width="13.75" style="40" customWidth="1"/>
    <col min="26" max="26" width="5" style="36" customWidth="1"/>
    <col min="27" max="27" width="13.125" style="40" customWidth="1"/>
    <col min="28" max="28" width="4.625" style="36" customWidth="1"/>
    <col min="29" max="29" width="10" style="40" customWidth="1"/>
    <col min="30" max="30" width="5.625" style="36" customWidth="1"/>
    <col min="31" max="31" width="12.75" style="40" customWidth="1"/>
    <col min="32" max="32" width="5.625" style="36" customWidth="1"/>
    <col min="33" max="33" width="13" style="40" customWidth="1"/>
    <col min="34" max="34" width="6.75" style="440" customWidth="1"/>
    <col min="35" max="35" width="11.875" style="528" customWidth="1"/>
    <col min="36" max="147" width="9.125" style="37"/>
    <col min="148" max="148" width="16.625" style="37" customWidth="1"/>
    <col min="149" max="149" width="5.125" style="37" bestFit="1" customWidth="1"/>
    <col min="150" max="150" width="9.25" style="37" bestFit="1" customWidth="1"/>
    <col min="151" max="151" width="4.125" style="37" bestFit="1" customWidth="1"/>
    <col min="152" max="152" width="8.25" style="37" bestFit="1" customWidth="1"/>
    <col min="153" max="153" width="5.75" style="37" customWidth="1"/>
    <col min="154" max="154" width="10.25" style="37" bestFit="1" customWidth="1"/>
    <col min="155" max="155" width="3.875" style="37" bestFit="1" customWidth="1"/>
    <col min="156" max="156" width="6.75" style="37" bestFit="1" customWidth="1"/>
    <col min="157" max="157" width="4.75" style="37" bestFit="1" customWidth="1"/>
    <col min="158" max="158" width="6.75" style="37" bestFit="1" customWidth="1"/>
    <col min="159" max="159" width="5.625" style="37" customWidth="1"/>
    <col min="160" max="160" width="8.25" style="37" bestFit="1" customWidth="1"/>
    <col min="161" max="161" width="4.125" style="37" bestFit="1" customWidth="1"/>
    <col min="162" max="162" width="8.25" style="37" bestFit="1" customWidth="1"/>
    <col min="163" max="163" width="3.875" style="37" customWidth="1"/>
    <col min="164" max="164" width="6.75" style="37" bestFit="1" customWidth="1"/>
    <col min="165" max="165" width="6.625" style="37" bestFit="1" customWidth="1"/>
    <col min="166" max="166" width="6.75" style="37" bestFit="1" customWidth="1"/>
    <col min="167" max="167" width="5.625" style="37" customWidth="1"/>
    <col min="168" max="168" width="8.125" style="37" customWidth="1"/>
    <col min="169" max="169" width="4.375" style="37" customWidth="1"/>
    <col min="170" max="170" width="9.25" style="37" customWidth="1"/>
    <col min="171" max="171" width="5.125" style="37" bestFit="1" customWidth="1"/>
    <col min="172" max="172" width="9.25" style="37" bestFit="1" customWidth="1"/>
    <col min="173" max="173" width="5.25" style="37" customWidth="1"/>
    <col min="174" max="174" width="8.625" style="37" customWidth="1"/>
    <col min="175" max="175" width="4.625" style="37" customWidth="1"/>
    <col min="176" max="176" width="6.625" style="37" bestFit="1" customWidth="1"/>
    <col min="177" max="177" width="4.625" style="37" customWidth="1"/>
    <col min="178" max="178" width="6.75" style="37" customWidth="1"/>
    <col min="179" max="179" width="5.125" style="37" customWidth="1"/>
    <col min="180" max="180" width="9.25" style="37" bestFit="1" customWidth="1"/>
    <col min="181" max="181" width="3.375" style="37" customWidth="1"/>
    <col min="182" max="182" width="8.25" style="37" bestFit="1" customWidth="1"/>
    <col min="183" max="183" width="4" style="37" customWidth="1"/>
    <col min="184" max="184" width="7.375" style="37" customWidth="1"/>
    <col min="185" max="185" width="4.125" style="37" bestFit="1" customWidth="1"/>
    <col min="186" max="187" width="6.75" style="37" bestFit="1" customWidth="1"/>
    <col min="188" max="188" width="10" style="37" customWidth="1"/>
    <col min="189" max="403" width="9.125" style="37"/>
    <col min="404" max="404" width="16.625" style="37" customWidth="1"/>
    <col min="405" max="405" width="5.125" style="37" bestFit="1" customWidth="1"/>
    <col min="406" max="406" width="9.25" style="37" bestFit="1" customWidth="1"/>
    <col min="407" max="407" width="4.125" style="37" bestFit="1" customWidth="1"/>
    <col min="408" max="408" width="8.25" style="37" bestFit="1" customWidth="1"/>
    <col min="409" max="409" width="5.75" style="37" customWidth="1"/>
    <col min="410" max="410" width="10.25" style="37" bestFit="1" customWidth="1"/>
    <col min="411" max="411" width="3.875" style="37" bestFit="1" customWidth="1"/>
    <col min="412" max="412" width="6.75" style="37" bestFit="1" customWidth="1"/>
    <col min="413" max="413" width="4.75" style="37" bestFit="1" customWidth="1"/>
    <col min="414" max="414" width="6.75" style="37" bestFit="1" customWidth="1"/>
    <col min="415" max="415" width="5.625" style="37" customWidth="1"/>
    <col min="416" max="416" width="8.25" style="37" bestFit="1" customWidth="1"/>
    <col min="417" max="417" width="4.125" style="37" bestFit="1" customWidth="1"/>
    <col min="418" max="418" width="8.25" style="37" bestFit="1" customWidth="1"/>
    <col min="419" max="419" width="3.875" style="37" customWidth="1"/>
    <col min="420" max="420" width="6.75" style="37" bestFit="1" customWidth="1"/>
    <col min="421" max="421" width="6.625" style="37" bestFit="1" customWidth="1"/>
    <col min="422" max="422" width="6.75" style="37" bestFit="1" customWidth="1"/>
    <col min="423" max="423" width="5.625" style="37" customWidth="1"/>
    <col min="424" max="424" width="8.125" style="37" customWidth="1"/>
    <col min="425" max="425" width="4.375" style="37" customWidth="1"/>
    <col min="426" max="426" width="9.25" style="37" customWidth="1"/>
    <col min="427" max="427" width="5.125" style="37" bestFit="1" customWidth="1"/>
    <col min="428" max="428" width="9.25" style="37" bestFit="1" customWidth="1"/>
    <col min="429" max="429" width="5.25" style="37" customWidth="1"/>
    <col min="430" max="430" width="8.625" style="37" customWidth="1"/>
    <col min="431" max="431" width="4.625" style="37" customWidth="1"/>
    <col min="432" max="432" width="6.625" style="37" bestFit="1" customWidth="1"/>
    <col min="433" max="433" width="4.625" style="37" customWidth="1"/>
    <col min="434" max="434" width="6.75" style="37" customWidth="1"/>
    <col min="435" max="435" width="5.125" style="37" customWidth="1"/>
    <col min="436" max="436" width="9.25" style="37" bestFit="1" customWidth="1"/>
    <col min="437" max="437" width="3.375" style="37" customWidth="1"/>
    <col min="438" max="438" width="8.25" style="37" bestFit="1" customWidth="1"/>
    <col min="439" max="439" width="4" style="37" customWidth="1"/>
    <col min="440" max="440" width="7.375" style="37" customWidth="1"/>
    <col min="441" max="441" width="4.125" style="37" bestFit="1" customWidth="1"/>
    <col min="442" max="443" width="6.75" style="37" bestFit="1" customWidth="1"/>
    <col min="444" max="444" width="10" style="37" customWidth="1"/>
    <col min="445" max="659" width="9.125" style="37"/>
    <col min="660" max="660" width="16.625" style="37" customWidth="1"/>
    <col min="661" max="661" width="5.125" style="37" bestFit="1" customWidth="1"/>
    <col min="662" max="662" width="9.25" style="37" bestFit="1" customWidth="1"/>
    <col min="663" max="663" width="4.125" style="37" bestFit="1" customWidth="1"/>
    <col min="664" max="664" width="8.25" style="37" bestFit="1" customWidth="1"/>
    <col min="665" max="665" width="5.75" style="37" customWidth="1"/>
    <col min="666" max="666" width="10.25" style="37" bestFit="1" customWidth="1"/>
    <col min="667" max="667" width="3.875" style="37" bestFit="1" customWidth="1"/>
    <col min="668" max="668" width="6.75" style="37" bestFit="1" customWidth="1"/>
    <col min="669" max="669" width="4.75" style="37" bestFit="1" customWidth="1"/>
    <col min="670" max="670" width="6.75" style="37" bestFit="1" customWidth="1"/>
    <col min="671" max="671" width="5.625" style="37" customWidth="1"/>
    <col min="672" max="672" width="8.25" style="37" bestFit="1" customWidth="1"/>
    <col min="673" max="673" width="4.125" style="37" bestFit="1" customWidth="1"/>
    <col min="674" max="674" width="8.25" style="37" bestFit="1" customWidth="1"/>
    <col min="675" max="675" width="3.875" style="37" customWidth="1"/>
    <col min="676" max="676" width="6.75" style="37" bestFit="1" customWidth="1"/>
    <col min="677" max="677" width="6.625" style="37" bestFit="1" customWidth="1"/>
    <col min="678" max="678" width="6.75" style="37" bestFit="1" customWidth="1"/>
    <col min="679" max="679" width="5.625" style="37" customWidth="1"/>
    <col min="680" max="680" width="8.125" style="37" customWidth="1"/>
    <col min="681" max="681" width="4.375" style="37" customWidth="1"/>
    <col min="682" max="682" width="9.25" style="37" customWidth="1"/>
    <col min="683" max="683" width="5.125" style="37" bestFit="1" customWidth="1"/>
    <col min="684" max="684" width="9.25" style="37" bestFit="1" customWidth="1"/>
    <col min="685" max="685" width="5.25" style="37" customWidth="1"/>
    <col min="686" max="686" width="8.625" style="37" customWidth="1"/>
    <col min="687" max="687" width="4.625" style="37" customWidth="1"/>
    <col min="688" max="688" width="6.625" style="37" bestFit="1" customWidth="1"/>
    <col min="689" max="689" width="4.625" style="37" customWidth="1"/>
    <col min="690" max="690" width="6.75" style="37" customWidth="1"/>
    <col min="691" max="691" width="5.125" style="37" customWidth="1"/>
    <col min="692" max="692" width="9.25" style="37" bestFit="1" customWidth="1"/>
    <col min="693" max="693" width="3.375" style="37" customWidth="1"/>
    <col min="694" max="694" width="8.25" style="37" bestFit="1" customWidth="1"/>
    <col min="695" max="695" width="4" style="37" customWidth="1"/>
    <col min="696" max="696" width="7.375" style="37" customWidth="1"/>
    <col min="697" max="697" width="4.125" style="37" bestFit="1" customWidth="1"/>
    <col min="698" max="699" width="6.75" style="37" bestFit="1" customWidth="1"/>
    <col min="700" max="700" width="10" style="37" customWidth="1"/>
    <col min="701" max="915" width="9.125" style="37"/>
    <col min="916" max="916" width="16.625" style="37" customWidth="1"/>
    <col min="917" max="917" width="5.125" style="37" bestFit="1" customWidth="1"/>
    <col min="918" max="918" width="9.25" style="37" bestFit="1" customWidth="1"/>
    <col min="919" max="919" width="4.125" style="37" bestFit="1" customWidth="1"/>
    <col min="920" max="920" width="8.25" style="37" bestFit="1" customWidth="1"/>
    <col min="921" max="921" width="5.75" style="37" customWidth="1"/>
    <col min="922" max="922" width="10.25" style="37" bestFit="1" customWidth="1"/>
    <col min="923" max="923" width="3.875" style="37" bestFit="1" customWidth="1"/>
    <col min="924" max="924" width="6.75" style="37" bestFit="1" customWidth="1"/>
    <col min="925" max="925" width="4.75" style="37" bestFit="1" customWidth="1"/>
    <col min="926" max="926" width="6.75" style="37" bestFit="1" customWidth="1"/>
    <col min="927" max="927" width="5.625" style="37" customWidth="1"/>
    <col min="928" max="928" width="8.25" style="37" bestFit="1" customWidth="1"/>
    <col min="929" max="929" width="4.125" style="37" bestFit="1" customWidth="1"/>
    <col min="930" max="930" width="8.25" style="37" bestFit="1" customWidth="1"/>
    <col min="931" max="931" width="3.875" style="37" customWidth="1"/>
    <col min="932" max="932" width="6.75" style="37" bestFit="1" customWidth="1"/>
    <col min="933" max="933" width="6.625" style="37" bestFit="1" customWidth="1"/>
    <col min="934" max="934" width="6.75" style="37" bestFit="1" customWidth="1"/>
    <col min="935" max="935" width="5.625" style="37" customWidth="1"/>
    <col min="936" max="936" width="8.125" style="37" customWidth="1"/>
    <col min="937" max="937" width="4.375" style="37" customWidth="1"/>
    <col min="938" max="938" width="9.25" style="37" customWidth="1"/>
    <col min="939" max="939" width="5.125" style="37" bestFit="1" customWidth="1"/>
    <col min="940" max="940" width="9.25" style="37" bestFit="1" customWidth="1"/>
    <col min="941" max="941" width="5.25" style="37" customWidth="1"/>
    <col min="942" max="942" width="8.625" style="37" customWidth="1"/>
    <col min="943" max="943" width="4.625" style="37" customWidth="1"/>
    <col min="944" max="944" width="6.625" style="37" bestFit="1" customWidth="1"/>
    <col min="945" max="945" width="4.625" style="37" customWidth="1"/>
    <col min="946" max="946" width="6.75" style="37" customWidth="1"/>
    <col min="947" max="947" width="5.125" style="37" customWidth="1"/>
    <col min="948" max="948" width="9.25" style="37" bestFit="1" customWidth="1"/>
    <col min="949" max="949" width="3.375" style="37" customWidth="1"/>
    <col min="950" max="950" width="8.25" style="37" bestFit="1" customWidth="1"/>
    <col min="951" max="951" width="4" style="37" customWidth="1"/>
    <col min="952" max="952" width="7.375" style="37" customWidth="1"/>
    <col min="953" max="953" width="4.125" style="37" bestFit="1" customWidth="1"/>
    <col min="954" max="955" width="6.75" style="37" bestFit="1" customWidth="1"/>
    <col min="956" max="956" width="10" style="37" customWidth="1"/>
    <col min="957" max="1171" width="9.125" style="37"/>
    <col min="1172" max="1172" width="16.625" style="37" customWidth="1"/>
    <col min="1173" max="1173" width="5.125" style="37" bestFit="1" customWidth="1"/>
    <col min="1174" max="1174" width="9.25" style="37" bestFit="1" customWidth="1"/>
    <col min="1175" max="1175" width="4.125" style="37" bestFit="1" customWidth="1"/>
    <col min="1176" max="1176" width="8.25" style="37" bestFit="1" customWidth="1"/>
    <col min="1177" max="1177" width="5.75" style="37" customWidth="1"/>
    <col min="1178" max="1178" width="10.25" style="37" bestFit="1" customWidth="1"/>
    <col min="1179" max="1179" width="3.875" style="37" bestFit="1" customWidth="1"/>
    <col min="1180" max="1180" width="6.75" style="37" bestFit="1" customWidth="1"/>
    <col min="1181" max="1181" width="4.75" style="37" bestFit="1" customWidth="1"/>
    <col min="1182" max="1182" width="6.75" style="37" bestFit="1" customWidth="1"/>
    <col min="1183" max="1183" width="5.625" style="37" customWidth="1"/>
    <col min="1184" max="1184" width="8.25" style="37" bestFit="1" customWidth="1"/>
    <col min="1185" max="1185" width="4.125" style="37" bestFit="1" customWidth="1"/>
    <col min="1186" max="1186" width="8.25" style="37" bestFit="1" customWidth="1"/>
    <col min="1187" max="1187" width="3.875" style="37" customWidth="1"/>
    <col min="1188" max="1188" width="6.75" style="37" bestFit="1" customWidth="1"/>
    <col min="1189" max="1189" width="6.625" style="37" bestFit="1" customWidth="1"/>
    <col min="1190" max="1190" width="6.75" style="37" bestFit="1" customWidth="1"/>
    <col min="1191" max="1191" width="5.625" style="37" customWidth="1"/>
    <col min="1192" max="1192" width="8.125" style="37" customWidth="1"/>
    <col min="1193" max="1193" width="4.375" style="37" customWidth="1"/>
    <col min="1194" max="1194" width="9.25" style="37" customWidth="1"/>
    <col min="1195" max="1195" width="5.125" style="37" bestFit="1" customWidth="1"/>
    <col min="1196" max="1196" width="9.25" style="37" bestFit="1" customWidth="1"/>
    <col min="1197" max="1197" width="5.25" style="37" customWidth="1"/>
    <col min="1198" max="1198" width="8.625" style="37" customWidth="1"/>
    <col min="1199" max="1199" width="4.625" style="37" customWidth="1"/>
    <col min="1200" max="1200" width="6.625" style="37" bestFit="1" customWidth="1"/>
    <col min="1201" max="1201" width="4.625" style="37" customWidth="1"/>
    <col min="1202" max="1202" width="6.75" style="37" customWidth="1"/>
    <col min="1203" max="1203" width="5.125" style="37" customWidth="1"/>
    <col min="1204" max="1204" width="9.25" style="37" bestFit="1" customWidth="1"/>
    <col min="1205" max="1205" width="3.375" style="37" customWidth="1"/>
    <col min="1206" max="1206" width="8.25" style="37" bestFit="1" customWidth="1"/>
    <col min="1207" max="1207" width="4" style="37" customWidth="1"/>
    <col min="1208" max="1208" width="7.375" style="37" customWidth="1"/>
    <col min="1209" max="1209" width="4.125" style="37" bestFit="1" customWidth="1"/>
    <col min="1210" max="1211" width="6.75" style="37" bestFit="1" customWidth="1"/>
    <col min="1212" max="1212" width="10" style="37" customWidth="1"/>
    <col min="1213" max="1427" width="9.125" style="37"/>
    <col min="1428" max="1428" width="16.625" style="37" customWidth="1"/>
    <col min="1429" max="1429" width="5.125" style="37" bestFit="1" customWidth="1"/>
    <col min="1430" max="1430" width="9.25" style="37" bestFit="1" customWidth="1"/>
    <col min="1431" max="1431" width="4.125" style="37" bestFit="1" customWidth="1"/>
    <col min="1432" max="1432" width="8.25" style="37" bestFit="1" customWidth="1"/>
    <col min="1433" max="1433" width="5.75" style="37" customWidth="1"/>
    <col min="1434" max="1434" width="10.25" style="37" bestFit="1" customWidth="1"/>
    <col min="1435" max="1435" width="3.875" style="37" bestFit="1" customWidth="1"/>
    <col min="1436" max="1436" width="6.75" style="37" bestFit="1" customWidth="1"/>
    <col min="1437" max="1437" width="4.75" style="37" bestFit="1" customWidth="1"/>
    <col min="1438" max="1438" width="6.75" style="37" bestFit="1" customWidth="1"/>
    <col min="1439" max="1439" width="5.625" style="37" customWidth="1"/>
    <col min="1440" max="1440" width="8.25" style="37" bestFit="1" customWidth="1"/>
    <col min="1441" max="1441" width="4.125" style="37" bestFit="1" customWidth="1"/>
    <col min="1442" max="1442" width="8.25" style="37" bestFit="1" customWidth="1"/>
    <col min="1443" max="1443" width="3.875" style="37" customWidth="1"/>
    <col min="1444" max="1444" width="6.75" style="37" bestFit="1" customWidth="1"/>
    <col min="1445" max="1445" width="6.625" style="37" bestFit="1" customWidth="1"/>
    <col min="1446" max="1446" width="6.75" style="37" bestFit="1" customWidth="1"/>
    <col min="1447" max="1447" width="5.625" style="37" customWidth="1"/>
    <col min="1448" max="1448" width="8.125" style="37" customWidth="1"/>
    <col min="1449" max="1449" width="4.375" style="37" customWidth="1"/>
    <col min="1450" max="1450" width="9.25" style="37" customWidth="1"/>
    <col min="1451" max="1451" width="5.125" style="37" bestFit="1" customWidth="1"/>
    <col min="1452" max="1452" width="9.25" style="37" bestFit="1" customWidth="1"/>
    <col min="1453" max="1453" width="5.25" style="37" customWidth="1"/>
    <col min="1454" max="1454" width="8.625" style="37" customWidth="1"/>
    <col min="1455" max="1455" width="4.625" style="37" customWidth="1"/>
    <col min="1456" max="1456" width="6.625" style="37" bestFit="1" customWidth="1"/>
    <col min="1457" max="1457" width="4.625" style="37" customWidth="1"/>
    <col min="1458" max="1458" width="6.75" style="37" customWidth="1"/>
    <col min="1459" max="1459" width="5.125" style="37" customWidth="1"/>
    <col min="1460" max="1460" width="9.25" style="37" bestFit="1" customWidth="1"/>
    <col min="1461" max="1461" width="3.375" style="37" customWidth="1"/>
    <col min="1462" max="1462" width="8.25" style="37" bestFit="1" customWidth="1"/>
    <col min="1463" max="1463" width="4" style="37" customWidth="1"/>
    <col min="1464" max="1464" width="7.375" style="37" customWidth="1"/>
    <col min="1465" max="1465" width="4.125" style="37" bestFit="1" customWidth="1"/>
    <col min="1466" max="1467" width="6.75" style="37" bestFit="1" customWidth="1"/>
    <col min="1468" max="1468" width="10" style="37" customWidth="1"/>
    <col min="1469" max="1683" width="9.125" style="37"/>
    <col min="1684" max="1684" width="16.625" style="37" customWidth="1"/>
    <col min="1685" max="1685" width="5.125" style="37" bestFit="1" customWidth="1"/>
    <col min="1686" max="1686" width="9.25" style="37" bestFit="1" customWidth="1"/>
    <col min="1687" max="1687" width="4.125" style="37" bestFit="1" customWidth="1"/>
    <col min="1688" max="1688" width="8.25" style="37" bestFit="1" customWidth="1"/>
    <col min="1689" max="1689" width="5.75" style="37" customWidth="1"/>
    <col min="1690" max="1690" width="10.25" style="37" bestFit="1" customWidth="1"/>
    <col min="1691" max="1691" width="3.875" style="37" bestFit="1" customWidth="1"/>
    <col min="1692" max="1692" width="6.75" style="37" bestFit="1" customWidth="1"/>
    <col min="1693" max="1693" width="4.75" style="37" bestFit="1" customWidth="1"/>
    <col min="1694" max="1694" width="6.75" style="37" bestFit="1" customWidth="1"/>
    <col min="1695" max="1695" width="5.625" style="37" customWidth="1"/>
    <col min="1696" max="1696" width="8.25" style="37" bestFit="1" customWidth="1"/>
    <col min="1697" max="1697" width="4.125" style="37" bestFit="1" customWidth="1"/>
    <col min="1698" max="1698" width="8.25" style="37" bestFit="1" customWidth="1"/>
    <col min="1699" max="1699" width="3.875" style="37" customWidth="1"/>
    <col min="1700" max="1700" width="6.75" style="37" bestFit="1" customWidth="1"/>
    <col min="1701" max="1701" width="6.625" style="37" bestFit="1" customWidth="1"/>
    <col min="1702" max="1702" width="6.75" style="37" bestFit="1" customWidth="1"/>
    <col min="1703" max="1703" width="5.625" style="37" customWidth="1"/>
    <col min="1704" max="1704" width="8.125" style="37" customWidth="1"/>
    <col min="1705" max="1705" width="4.375" style="37" customWidth="1"/>
    <col min="1706" max="1706" width="9.25" style="37" customWidth="1"/>
    <col min="1707" max="1707" width="5.125" style="37" bestFit="1" customWidth="1"/>
    <col min="1708" max="1708" width="9.25" style="37" bestFit="1" customWidth="1"/>
    <col min="1709" max="1709" width="5.25" style="37" customWidth="1"/>
    <col min="1710" max="1710" width="8.625" style="37" customWidth="1"/>
    <col min="1711" max="1711" width="4.625" style="37" customWidth="1"/>
    <col min="1712" max="1712" width="6.625" style="37" bestFit="1" customWidth="1"/>
    <col min="1713" max="1713" width="4.625" style="37" customWidth="1"/>
    <col min="1714" max="1714" width="6.75" style="37" customWidth="1"/>
    <col min="1715" max="1715" width="5.125" style="37" customWidth="1"/>
    <col min="1716" max="1716" width="9.25" style="37" bestFit="1" customWidth="1"/>
    <col min="1717" max="1717" width="3.375" style="37" customWidth="1"/>
    <col min="1718" max="1718" width="8.25" style="37" bestFit="1" customWidth="1"/>
    <col min="1719" max="1719" width="4" style="37" customWidth="1"/>
    <col min="1720" max="1720" width="7.375" style="37" customWidth="1"/>
    <col min="1721" max="1721" width="4.125" style="37" bestFit="1" customWidth="1"/>
    <col min="1722" max="1723" width="6.75" style="37" bestFit="1" customWidth="1"/>
    <col min="1724" max="1724" width="10" style="37" customWidth="1"/>
    <col min="1725" max="1939" width="9.125" style="37"/>
    <col min="1940" max="1940" width="16.625" style="37" customWidth="1"/>
    <col min="1941" max="1941" width="5.125" style="37" bestFit="1" customWidth="1"/>
    <col min="1942" max="1942" width="9.25" style="37" bestFit="1" customWidth="1"/>
    <col min="1943" max="1943" width="4.125" style="37" bestFit="1" customWidth="1"/>
    <col min="1944" max="1944" width="8.25" style="37" bestFit="1" customWidth="1"/>
    <col min="1945" max="1945" width="5.75" style="37" customWidth="1"/>
    <col min="1946" max="1946" width="10.25" style="37" bestFit="1" customWidth="1"/>
    <col min="1947" max="1947" width="3.875" style="37" bestFit="1" customWidth="1"/>
    <col min="1948" max="1948" width="6.75" style="37" bestFit="1" customWidth="1"/>
    <col min="1949" max="1949" width="4.75" style="37" bestFit="1" customWidth="1"/>
    <col min="1950" max="1950" width="6.75" style="37" bestFit="1" customWidth="1"/>
    <col min="1951" max="1951" width="5.625" style="37" customWidth="1"/>
    <col min="1952" max="1952" width="8.25" style="37" bestFit="1" customWidth="1"/>
    <col min="1953" max="1953" width="4.125" style="37" bestFit="1" customWidth="1"/>
    <col min="1954" max="1954" width="8.25" style="37" bestFit="1" customWidth="1"/>
    <col min="1955" max="1955" width="3.875" style="37" customWidth="1"/>
    <col min="1956" max="1956" width="6.75" style="37" bestFit="1" customWidth="1"/>
    <col min="1957" max="1957" width="6.625" style="37" bestFit="1" customWidth="1"/>
    <col min="1958" max="1958" width="6.75" style="37" bestFit="1" customWidth="1"/>
    <col min="1959" max="1959" width="5.625" style="37" customWidth="1"/>
    <col min="1960" max="1960" width="8.125" style="37" customWidth="1"/>
    <col min="1961" max="1961" width="4.375" style="37" customWidth="1"/>
    <col min="1962" max="1962" width="9.25" style="37" customWidth="1"/>
    <col min="1963" max="1963" width="5.125" style="37" bestFit="1" customWidth="1"/>
    <col min="1964" max="1964" width="9.25" style="37" bestFit="1" customWidth="1"/>
    <col min="1965" max="1965" width="5.25" style="37" customWidth="1"/>
    <col min="1966" max="1966" width="8.625" style="37" customWidth="1"/>
    <col min="1967" max="1967" width="4.625" style="37" customWidth="1"/>
    <col min="1968" max="1968" width="6.625" style="37" bestFit="1" customWidth="1"/>
    <col min="1969" max="1969" width="4.625" style="37" customWidth="1"/>
    <col min="1970" max="1970" width="6.75" style="37" customWidth="1"/>
    <col min="1971" max="1971" width="5.125" style="37" customWidth="1"/>
    <col min="1972" max="1972" width="9.25" style="37" bestFit="1" customWidth="1"/>
    <col min="1973" max="1973" width="3.375" style="37" customWidth="1"/>
    <col min="1974" max="1974" width="8.25" style="37" bestFit="1" customWidth="1"/>
    <col min="1975" max="1975" width="4" style="37" customWidth="1"/>
    <col min="1976" max="1976" width="7.375" style="37" customWidth="1"/>
    <col min="1977" max="1977" width="4.125" style="37" bestFit="1" customWidth="1"/>
    <col min="1978" max="1979" width="6.75" style="37" bestFit="1" customWidth="1"/>
    <col min="1980" max="1980" width="10" style="37" customWidth="1"/>
    <col min="1981" max="2195" width="9.125" style="37"/>
    <col min="2196" max="2196" width="16.625" style="37" customWidth="1"/>
    <col min="2197" max="2197" width="5.125" style="37" bestFit="1" customWidth="1"/>
    <col min="2198" max="2198" width="9.25" style="37" bestFit="1" customWidth="1"/>
    <col min="2199" max="2199" width="4.125" style="37" bestFit="1" customWidth="1"/>
    <col min="2200" max="2200" width="8.25" style="37" bestFit="1" customWidth="1"/>
    <col min="2201" max="2201" width="5.75" style="37" customWidth="1"/>
    <col min="2202" max="2202" width="10.25" style="37" bestFit="1" customWidth="1"/>
    <col min="2203" max="2203" width="3.875" style="37" bestFit="1" customWidth="1"/>
    <col min="2204" max="2204" width="6.75" style="37" bestFit="1" customWidth="1"/>
    <col min="2205" max="2205" width="4.75" style="37" bestFit="1" customWidth="1"/>
    <col min="2206" max="2206" width="6.75" style="37" bestFit="1" customWidth="1"/>
    <col min="2207" max="2207" width="5.625" style="37" customWidth="1"/>
    <col min="2208" max="2208" width="8.25" style="37" bestFit="1" customWidth="1"/>
    <col min="2209" max="2209" width="4.125" style="37" bestFit="1" customWidth="1"/>
    <col min="2210" max="2210" width="8.25" style="37" bestFit="1" customWidth="1"/>
    <col min="2211" max="2211" width="3.875" style="37" customWidth="1"/>
    <col min="2212" max="2212" width="6.75" style="37" bestFit="1" customWidth="1"/>
    <col min="2213" max="2213" width="6.625" style="37" bestFit="1" customWidth="1"/>
    <col min="2214" max="2214" width="6.75" style="37" bestFit="1" customWidth="1"/>
    <col min="2215" max="2215" width="5.625" style="37" customWidth="1"/>
    <col min="2216" max="2216" width="8.125" style="37" customWidth="1"/>
    <col min="2217" max="2217" width="4.375" style="37" customWidth="1"/>
    <col min="2218" max="2218" width="9.25" style="37" customWidth="1"/>
    <col min="2219" max="2219" width="5.125" style="37" bestFit="1" customWidth="1"/>
    <col min="2220" max="2220" width="9.25" style="37" bestFit="1" customWidth="1"/>
    <col min="2221" max="2221" width="5.25" style="37" customWidth="1"/>
    <col min="2222" max="2222" width="8.625" style="37" customWidth="1"/>
    <col min="2223" max="2223" width="4.625" style="37" customWidth="1"/>
    <col min="2224" max="2224" width="6.625" style="37" bestFit="1" customWidth="1"/>
    <col min="2225" max="2225" width="4.625" style="37" customWidth="1"/>
    <col min="2226" max="2226" width="6.75" style="37" customWidth="1"/>
    <col min="2227" max="2227" width="5.125" style="37" customWidth="1"/>
    <col min="2228" max="2228" width="9.25" style="37" bestFit="1" customWidth="1"/>
    <col min="2229" max="2229" width="3.375" style="37" customWidth="1"/>
    <col min="2230" max="2230" width="8.25" style="37" bestFit="1" customWidth="1"/>
    <col min="2231" max="2231" width="4" style="37" customWidth="1"/>
    <col min="2232" max="2232" width="7.375" style="37" customWidth="1"/>
    <col min="2233" max="2233" width="4.125" style="37" bestFit="1" customWidth="1"/>
    <col min="2234" max="2235" width="6.75" style="37" bestFit="1" customWidth="1"/>
    <col min="2236" max="2236" width="10" style="37" customWidth="1"/>
    <col min="2237" max="2451" width="9.125" style="37"/>
    <col min="2452" max="2452" width="16.625" style="37" customWidth="1"/>
    <col min="2453" max="2453" width="5.125" style="37" bestFit="1" customWidth="1"/>
    <col min="2454" max="2454" width="9.25" style="37" bestFit="1" customWidth="1"/>
    <col min="2455" max="2455" width="4.125" style="37" bestFit="1" customWidth="1"/>
    <col min="2456" max="2456" width="8.25" style="37" bestFit="1" customWidth="1"/>
    <col min="2457" max="2457" width="5.75" style="37" customWidth="1"/>
    <col min="2458" max="2458" width="10.25" style="37" bestFit="1" customWidth="1"/>
    <col min="2459" max="2459" width="3.875" style="37" bestFit="1" customWidth="1"/>
    <col min="2460" max="2460" width="6.75" style="37" bestFit="1" customWidth="1"/>
    <col min="2461" max="2461" width="4.75" style="37" bestFit="1" customWidth="1"/>
    <col min="2462" max="2462" width="6.75" style="37" bestFit="1" customWidth="1"/>
    <col min="2463" max="2463" width="5.625" style="37" customWidth="1"/>
    <col min="2464" max="2464" width="8.25" style="37" bestFit="1" customWidth="1"/>
    <col min="2465" max="2465" width="4.125" style="37" bestFit="1" customWidth="1"/>
    <col min="2466" max="2466" width="8.25" style="37" bestFit="1" customWidth="1"/>
    <col min="2467" max="2467" width="3.875" style="37" customWidth="1"/>
    <col min="2468" max="2468" width="6.75" style="37" bestFit="1" customWidth="1"/>
    <col min="2469" max="2469" width="6.625" style="37" bestFit="1" customWidth="1"/>
    <col min="2470" max="2470" width="6.75" style="37" bestFit="1" customWidth="1"/>
    <col min="2471" max="2471" width="5.625" style="37" customWidth="1"/>
    <col min="2472" max="2472" width="8.125" style="37" customWidth="1"/>
    <col min="2473" max="2473" width="4.375" style="37" customWidth="1"/>
    <col min="2474" max="2474" width="9.25" style="37" customWidth="1"/>
    <col min="2475" max="2475" width="5.125" style="37" bestFit="1" customWidth="1"/>
    <col min="2476" max="2476" width="9.25" style="37" bestFit="1" customWidth="1"/>
    <col min="2477" max="2477" width="5.25" style="37" customWidth="1"/>
    <col min="2478" max="2478" width="8.625" style="37" customWidth="1"/>
    <col min="2479" max="2479" width="4.625" style="37" customWidth="1"/>
    <col min="2480" max="2480" width="6.625" style="37" bestFit="1" customWidth="1"/>
    <col min="2481" max="2481" width="4.625" style="37" customWidth="1"/>
    <col min="2482" max="2482" width="6.75" style="37" customWidth="1"/>
    <col min="2483" max="2483" width="5.125" style="37" customWidth="1"/>
    <col min="2484" max="2484" width="9.25" style="37" bestFit="1" customWidth="1"/>
    <col min="2485" max="2485" width="3.375" style="37" customWidth="1"/>
    <col min="2486" max="2486" width="8.25" style="37" bestFit="1" customWidth="1"/>
    <col min="2487" max="2487" width="4" style="37" customWidth="1"/>
    <col min="2488" max="2488" width="7.375" style="37" customWidth="1"/>
    <col min="2489" max="2489" width="4.125" style="37" bestFit="1" customWidth="1"/>
    <col min="2490" max="2491" width="6.75" style="37" bestFit="1" customWidth="1"/>
    <col min="2492" max="2492" width="10" style="37" customWidth="1"/>
    <col min="2493" max="2707" width="9.125" style="37"/>
    <col min="2708" max="2708" width="16.625" style="37" customWidth="1"/>
    <col min="2709" max="2709" width="5.125" style="37" bestFit="1" customWidth="1"/>
    <col min="2710" max="2710" width="9.25" style="37" bestFit="1" customWidth="1"/>
    <col min="2711" max="2711" width="4.125" style="37" bestFit="1" customWidth="1"/>
    <col min="2712" max="2712" width="8.25" style="37" bestFit="1" customWidth="1"/>
    <col min="2713" max="2713" width="5.75" style="37" customWidth="1"/>
    <col min="2714" max="2714" width="10.25" style="37" bestFit="1" customWidth="1"/>
    <col min="2715" max="2715" width="3.875" style="37" bestFit="1" customWidth="1"/>
    <col min="2716" max="2716" width="6.75" style="37" bestFit="1" customWidth="1"/>
    <col min="2717" max="2717" width="4.75" style="37" bestFit="1" customWidth="1"/>
    <col min="2718" max="2718" width="6.75" style="37" bestFit="1" customWidth="1"/>
    <col min="2719" max="2719" width="5.625" style="37" customWidth="1"/>
    <col min="2720" max="2720" width="8.25" style="37" bestFit="1" customWidth="1"/>
    <col min="2721" max="2721" width="4.125" style="37" bestFit="1" customWidth="1"/>
    <col min="2722" max="2722" width="8.25" style="37" bestFit="1" customWidth="1"/>
    <col min="2723" max="2723" width="3.875" style="37" customWidth="1"/>
    <col min="2724" max="2724" width="6.75" style="37" bestFit="1" customWidth="1"/>
    <col min="2725" max="2725" width="6.625" style="37" bestFit="1" customWidth="1"/>
    <col min="2726" max="2726" width="6.75" style="37" bestFit="1" customWidth="1"/>
    <col min="2727" max="2727" width="5.625" style="37" customWidth="1"/>
    <col min="2728" max="2728" width="8.125" style="37" customWidth="1"/>
    <col min="2729" max="2729" width="4.375" style="37" customWidth="1"/>
    <col min="2730" max="2730" width="9.25" style="37" customWidth="1"/>
    <col min="2731" max="2731" width="5.125" style="37" bestFit="1" customWidth="1"/>
    <col min="2732" max="2732" width="9.25" style="37" bestFit="1" customWidth="1"/>
    <col min="2733" max="2733" width="5.25" style="37" customWidth="1"/>
    <col min="2734" max="2734" width="8.625" style="37" customWidth="1"/>
    <col min="2735" max="2735" width="4.625" style="37" customWidth="1"/>
    <col min="2736" max="2736" width="6.625" style="37" bestFit="1" customWidth="1"/>
    <col min="2737" max="2737" width="4.625" style="37" customWidth="1"/>
    <col min="2738" max="2738" width="6.75" style="37" customWidth="1"/>
    <col min="2739" max="2739" width="5.125" style="37" customWidth="1"/>
    <col min="2740" max="2740" width="9.25" style="37" bestFit="1" customWidth="1"/>
    <col min="2741" max="2741" width="3.375" style="37" customWidth="1"/>
    <col min="2742" max="2742" width="8.25" style="37" bestFit="1" customWidth="1"/>
    <col min="2743" max="2743" width="4" style="37" customWidth="1"/>
    <col min="2744" max="2744" width="7.375" style="37" customWidth="1"/>
    <col min="2745" max="2745" width="4.125" style="37" bestFit="1" customWidth="1"/>
    <col min="2746" max="2747" width="6.75" style="37" bestFit="1" customWidth="1"/>
    <col min="2748" max="2748" width="10" style="37" customWidth="1"/>
    <col min="2749" max="2963" width="9.125" style="37"/>
    <col min="2964" max="2964" width="16.625" style="37" customWidth="1"/>
    <col min="2965" max="2965" width="5.125" style="37" bestFit="1" customWidth="1"/>
    <col min="2966" max="2966" width="9.25" style="37" bestFit="1" customWidth="1"/>
    <col min="2967" max="2967" width="4.125" style="37" bestFit="1" customWidth="1"/>
    <col min="2968" max="2968" width="8.25" style="37" bestFit="1" customWidth="1"/>
    <col min="2969" max="2969" width="5.75" style="37" customWidth="1"/>
    <col min="2970" max="2970" width="10.25" style="37" bestFit="1" customWidth="1"/>
    <col min="2971" max="2971" width="3.875" style="37" bestFit="1" customWidth="1"/>
    <col min="2972" max="2972" width="6.75" style="37" bestFit="1" customWidth="1"/>
    <col min="2973" max="2973" width="4.75" style="37" bestFit="1" customWidth="1"/>
    <col min="2974" max="2974" width="6.75" style="37" bestFit="1" customWidth="1"/>
    <col min="2975" max="2975" width="5.625" style="37" customWidth="1"/>
    <col min="2976" max="2976" width="8.25" style="37" bestFit="1" customWidth="1"/>
    <col min="2977" max="2977" width="4.125" style="37" bestFit="1" customWidth="1"/>
    <col min="2978" max="2978" width="8.25" style="37" bestFit="1" customWidth="1"/>
    <col min="2979" max="2979" width="3.875" style="37" customWidth="1"/>
    <col min="2980" max="2980" width="6.75" style="37" bestFit="1" customWidth="1"/>
    <col min="2981" max="2981" width="6.625" style="37" bestFit="1" customWidth="1"/>
    <col min="2982" max="2982" width="6.75" style="37" bestFit="1" customWidth="1"/>
    <col min="2983" max="2983" width="5.625" style="37" customWidth="1"/>
    <col min="2984" max="2984" width="8.125" style="37" customWidth="1"/>
    <col min="2985" max="2985" width="4.375" style="37" customWidth="1"/>
    <col min="2986" max="2986" width="9.25" style="37" customWidth="1"/>
    <col min="2987" max="2987" width="5.125" style="37" bestFit="1" customWidth="1"/>
    <col min="2988" max="2988" width="9.25" style="37" bestFit="1" customWidth="1"/>
    <col min="2989" max="2989" width="5.25" style="37" customWidth="1"/>
    <col min="2990" max="2990" width="8.625" style="37" customWidth="1"/>
    <col min="2991" max="2991" width="4.625" style="37" customWidth="1"/>
    <col min="2992" max="2992" width="6.625" style="37" bestFit="1" customWidth="1"/>
    <col min="2993" max="2993" width="4.625" style="37" customWidth="1"/>
    <col min="2994" max="2994" width="6.75" style="37" customWidth="1"/>
    <col min="2995" max="2995" width="5.125" style="37" customWidth="1"/>
    <col min="2996" max="2996" width="9.25" style="37" bestFit="1" customWidth="1"/>
    <col min="2997" max="2997" width="3.375" style="37" customWidth="1"/>
    <col min="2998" max="2998" width="8.25" style="37" bestFit="1" customWidth="1"/>
    <col min="2999" max="2999" width="4" style="37" customWidth="1"/>
    <col min="3000" max="3000" width="7.375" style="37" customWidth="1"/>
    <col min="3001" max="3001" width="4.125" style="37" bestFit="1" customWidth="1"/>
    <col min="3002" max="3003" width="6.75" style="37" bestFit="1" customWidth="1"/>
    <col min="3004" max="3004" width="10" style="37" customWidth="1"/>
    <col min="3005" max="3219" width="9.125" style="37"/>
    <col min="3220" max="3220" width="16.625" style="37" customWidth="1"/>
    <col min="3221" max="3221" width="5.125" style="37" bestFit="1" customWidth="1"/>
    <col min="3222" max="3222" width="9.25" style="37" bestFit="1" customWidth="1"/>
    <col min="3223" max="3223" width="4.125" style="37" bestFit="1" customWidth="1"/>
    <col min="3224" max="3224" width="8.25" style="37" bestFit="1" customWidth="1"/>
    <col min="3225" max="3225" width="5.75" style="37" customWidth="1"/>
    <col min="3226" max="3226" width="10.25" style="37" bestFit="1" customWidth="1"/>
    <col min="3227" max="3227" width="3.875" style="37" bestFit="1" customWidth="1"/>
    <col min="3228" max="3228" width="6.75" style="37" bestFit="1" customWidth="1"/>
    <col min="3229" max="3229" width="4.75" style="37" bestFit="1" customWidth="1"/>
    <col min="3230" max="3230" width="6.75" style="37" bestFit="1" customWidth="1"/>
    <col min="3231" max="3231" width="5.625" style="37" customWidth="1"/>
    <col min="3232" max="3232" width="8.25" style="37" bestFit="1" customWidth="1"/>
    <col min="3233" max="3233" width="4.125" style="37" bestFit="1" customWidth="1"/>
    <col min="3234" max="3234" width="8.25" style="37" bestFit="1" customWidth="1"/>
    <col min="3235" max="3235" width="3.875" style="37" customWidth="1"/>
    <col min="3236" max="3236" width="6.75" style="37" bestFit="1" customWidth="1"/>
    <col min="3237" max="3237" width="6.625" style="37" bestFit="1" customWidth="1"/>
    <col min="3238" max="3238" width="6.75" style="37" bestFit="1" customWidth="1"/>
    <col min="3239" max="3239" width="5.625" style="37" customWidth="1"/>
    <col min="3240" max="3240" width="8.125" style="37" customWidth="1"/>
    <col min="3241" max="3241" width="4.375" style="37" customWidth="1"/>
    <col min="3242" max="3242" width="9.25" style="37" customWidth="1"/>
    <col min="3243" max="3243" width="5.125" style="37" bestFit="1" customWidth="1"/>
    <col min="3244" max="3244" width="9.25" style="37" bestFit="1" customWidth="1"/>
    <col min="3245" max="3245" width="5.25" style="37" customWidth="1"/>
    <col min="3246" max="3246" width="8.625" style="37" customWidth="1"/>
    <col min="3247" max="3247" width="4.625" style="37" customWidth="1"/>
    <col min="3248" max="3248" width="6.625" style="37" bestFit="1" customWidth="1"/>
    <col min="3249" max="3249" width="4.625" style="37" customWidth="1"/>
    <col min="3250" max="3250" width="6.75" style="37" customWidth="1"/>
    <col min="3251" max="3251" width="5.125" style="37" customWidth="1"/>
    <col min="3252" max="3252" width="9.25" style="37" bestFit="1" customWidth="1"/>
    <col min="3253" max="3253" width="3.375" style="37" customWidth="1"/>
    <col min="3254" max="3254" width="8.25" style="37" bestFit="1" customWidth="1"/>
    <col min="3255" max="3255" width="4" style="37" customWidth="1"/>
    <col min="3256" max="3256" width="7.375" style="37" customWidth="1"/>
    <col min="3257" max="3257" width="4.125" style="37" bestFit="1" customWidth="1"/>
    <col min="3258" max="3259" width="6.75" style="37" bestFit="1" customWidth="1"/>
    <col min="3260" max="3260" width="10" style="37" customWidth="1"/>
    <col min="3261" max="3475" width="9.125" style="37"/>
    <col min="3476" max="3476" width="16.625" style="37" customWidth="1"/>
    <col min="3477" max="3477" width="5.125" style="37" bestFit="1" customWidth="1"/>
    <col min="3478" max="3478" width="9.25" style="37" bestFit="1" customWidth="1"/>
    <col min="3479" max="3479" width="4.125" style="37" bestFit="1" customWidth="1"/>
    <col min="3480" max="3480" width="8.25" style="37" bestFit="1" customWidth="1"/>
    <col min="3481" max="3481" width="5.75" style="37" customWidth="1"/>
    <col min="3482" max="3482" width="10.25" style="37" bestFit="1" customWidth="1"/>
    <col min="3483" max="3483" width="3.875" style="37" bestFit="1" customWidth="1"/>
    <col min="3484" max="3484" width="6.75" style="37" bestFit="1" customWidth="1"/>
    <col min="3485" max="3485" width="4.75" style="37" bestFit="1" customWidth="1"/>
    <col min="3486" max="3486" width="6.75" style="37" bestFit="1" customWidth="1"/>
    <col min="3487" max="3487" width="5.625" style="37" customWidth="1"/>
    <col min="3488" max="3488" width="8.25" style="37" bestFit="1" customWidth="1"/>
    <col min="3489" max="3489" width="4.125" style="37" bestFit="1" customWidth="1"/>
    <col min="3490" max="3490" width="8.25" style="37" bestFit="1" customWidth="1"/>
    <col min="3491" max="3491" width="3.875" style="37" customWidth="1"/>
    <col min="3492" max="3492" width="6.75" style="37" bestFit="1" customWidth="1"/>
    <col min="3493" max="3493" width="6.625" style="37" bestFit="1" customWidth="1"/>
    <col min="3494" max="3494" width="6.75" style="37" bestFit="1" customWidth="1"/>
    <col min="3495" max="3495" width="5.625" style="37" customWidth="1"/>
    <col min="3496" max="3496" width="8.125" style="37" customWidth="1"/>
    <col min="3497" max="3497" width="4.375" style="37" customWidth="1"/>
    <col min="3498" max="3498" width="9.25" style="37" customWidth="1"/>
    <col min="3499" max="3499" width="5.125" style="37" bestFit="1" customWidth="1"/>
    <col min="3500" max="3500" width="9.25" style="37" bestFit="1" customWidth="1"/>
    <col min="3501" max="3501" width="5.25" style="37" customWidth="1"/>
    <col min="3502" max="3502" width="8.625" style="37" customWidth="1"/>
    <col min="3503" max="3503" width="4.625" style="37" customWidth="1"/>
    <col min="3504" max="3504" width="6.625" style="37" bestFit="1" customWidth="1"/>
    <col min="3505" max="3505" width="4.625" style="37" customWidth="1"/>
    <col min="3506" max="3506" width="6.75" style="37" customWidth="1"/>
    <col min="3507" max="3507" width="5.125" style="37" customWidth="1"/>
    <col min="3508" max="3508" width="9.25" style="37" bestFit="1" customWidth="1"/>
    <col min="3509" max="3509" width="3.375" style="37" customWidth="1"/>
    <col min="3510" max="3510" width="8.25" style="37" bestFit="1" customWidth="1"/>
    <col min="3511" max="3511" width="4" style="37" customWidth="1"/>
    <col min="3512" max="3512" width="7.375" style="37" customWidth="1"/>
    <col min="3513" max="3513" width="4.125" style="37" bestFit="1" customWidth="1"/>
    <col min="3514" max="3515" width="6.75" style="37" bestFit="1" customWidth="1"/>
    <col min="3516" max="3516" width="10" style="37" customWidth="1"/>
    <col min="3517" max="3731" width="9.125" style="37"/>
    <col min="3732" max="3732" width="16.625" style="37" customWidth="1"/>
    <col min="3733" max="3733" width="5.125" style="37" bestFit="1" customWidth="1"/>
    <col min="3734" max="3734" width="9.25" style="37" bestFit="1" customWidth="1"/>
    <col min="3735" max="3735" width="4.125" style="37" bestFit="1" customWidth="1"/>
    <col min="3736" max="3736" width="8.25" style="37" bestFit="1" customWidth="1"/>
    <col min="3737" max="3737" width="5.75" style="37" customWidth="1"/>
    <col min="3738" max="3738" width="10.25" style="37" bestFit="1" customWidth="1"/>
    <col min="3739" max="3739" width="3.875" style="37" bestFit="1" customWidth="1"/>
    <col min="3740" max="3740" width="6.75" style="37" bestFit="1" customWidth="1"/>
    <col min="3741" max="3741" width="4.75" style="37" bestFit="1" customWidth="1"/>
    <col min="3742" max="3742" width="6.75" style="37" bestFit="1" customWidth="1"/>
    <col min="3743" max="3743" width="5.625" style="37" customWidth="1"/>
    <col min="3744" max="3744" width="8.25" style="37" bestFit="1" customWidth="1"/>
    <col min="3745" max="3745" width="4.125" style="37" bestFit="1" customWidth="1"/>
    <col min="3746" max="3746" width="8.25" style="37" bestFit="1" customWidth="1"/>
    <col min="3747" max="3747" width="3.875" style="37" customWidth="1"/>
    <col min="3748" max="3748" width="6.75" style="37" bestFit="1" customWidth="1"/>
    <col min="3749" max="3749" width="6.625" style="37" bestFit="1" customWidth="1"/>
    <col min="3750" max="3750" width="6.75" style="37" bestFit="1" customWidth="1"/>
    <col min="3751" max="3751" width="5.625" style="37" customWidth="1"/>
    <col min="3752" max="3752" width="8.125" style="37" customWidth="1"/>
    <col min="3753" max="3753" width="4.375" style="37" customWidth="1"/>
    <col min="3754" max="3754" width="9.25" style="37" customWidth="1"/>
    <col min="3755" max="3755" width="5.125" style="37" bestFit="1" customWidth="1"/>
    <col min="3756" max="3756" width="9.25" style="37" bestFit="1" customWidth="1"/>
    <col min="3757" max="3757" width="5.25" style="37" customWidth="1"/>
    <col min="3758" max="3758" width="8.625" style="37" customWidth="1"/>
    <col min="3759" max="3759" width="4.625" style="37" customWidth="1"/>
    <col min="3760" max="3760" width="6.625" style="37" bestFit="1" customWidth="1"/>
    <col min="3761" max="3761" width="4.625" style="37" customWidth="1"/>
    <col min="3762" max="3762" width="6.75" style="37" customWidth="1"/>
    <col min="3763" max="3763" width="5.125" style="37" customWidth="1"/>
    <col min="3764" max="3764" width="9.25" style="37" bestFit="1" customWidth="1"/>
    <col min="3765" max="3765" width="3.375" style="37" customWidth="1"/>
    <col min="3766" max="3766" width="8.25" style="37" bestFit="1" customWidth="1"/>
    <col min="3767" max="3767" width="4" style="37" customWidth="1"/>
    <col min="3768" max="3768" width="7.375" style="37" customWidth="1"/>
    <col min="3769" max="3769" width="4.125" style="37" bestFit="1" customWidth="1"/>
    <col min="3770" max="3771" width="6.75" style="37" bestFit="1" customWidth="1"/>
    <col min="3772" max="3772" width="10" style="37" customWidth="1"/>
    <col min="3773" max="3987" width="9.125" style="37"/>
    <col min="3988" max="3988" width="16.625" style="37" customWidth="1"/>
    <col min="3989" max="3989" width="5.125" style="37" bestFit="1" customWidth="1"/>
    <col min="3990" max="3990" width="9.25" style="37" bestFit="1" customWidth="1"/>
    <col min="3991" max="3991" width="4.125" style="37" bestFit="1" customWidth="1"/>
    <col min="3992" max="3992" width="8.25" style="37" bestFit="1" customWidth="1"/>
    <col min="3993" max="3993" width="5.75" style="37" customWidth="1"/>
    <col min="3994" max="3994" width="10.25" style="37" bestFit="1" customWidth="1"/>
    <col min="3995" max="3995" width="3.875" style="37" bestFit="1" customWidth="1"/>
    <col min="3996" max="3996" width="6.75" style="37" bestFit="1" customWidth="1"/>
    <col min="3997" max="3997" width="4.75" style="37" bestFit="1" customWidth="1"/>
    <col min="3998" max="3998" width="6.75" style="37" bestFit="1" customWidth="1"/>
    <col min="3999" max="3999" width="5.625" style="37" customWidth="1"/>
    <col min="4000" max="4000" width="8.25" style="37" bestFit="1" customWidth="1"/>
    <col min="4001" max="4001" width="4.125" style="37" bestFit="1" customWidth="1"/>
    <col min="4002" max="4002" width="8.25" style="37" bestFit="1" customWidth="1"/>
    <col min="4003" max="4003" width="3.875" style="37" customWidth="1"/>
    <col min="4004" max="4004" width="6.75" style="37" bestFit="1" customWidth="1"/>
    <col min="4005" max="4005" width="6.625" style="37" bestFit="1" customWidth="1"/>
    <col min="4006" max="4006" width="6.75" style="37" bestFit="1" customWidth="1"/>
    <col min="4007" max="4007" width="5.625" style="37" customWidth="1"/>
    <col min="4008" max="4008" width="8.125" style="37" customWidth="1"/>
    <col min="4009" max="4009" width="4.375" style="37" customWidth="1"/>
    <col min="4010" max="4010" width="9.25" style="37" customWidth="1"/>
    <col min="4011" max="4011" width="5.125" style="37" bestFit="1" customWidth="1"/>
    <col min="4012" max="4012" width="9.25" style="37" bestFit="1" customWidth="1"/>
    <col min="4013" max="4013" width="5.25" style="37" customWidth="1"/>
    <col min="4014" max="4014" width="8.625" style="37" customWidth="1"/>
    <col min="4015" max="4015" width="4.625" style="37" customWidth="1"/>
    <col min="4016" max="4016" width="6.625" style="37" bestFit="1" customWidth="1"/>
    <col min="4017" max="4017" width="4.625" style="37" customWidth="1"/>
    <col min="4018" max="4018" width="6.75" style="37" customWidth="1"/>
    <col min="4019" max="4019" width="5.125" style="37" customWidth="1"/>
    <col min="4020" max="4020" width="9.25" style="37" bestFit="1" customWidth="1"/>
    <col min="4021" max="4021" width="3.375" style="37" customWidth="1"/>
    <col min="4022" max="4022" width="8.25" style="37" bestFit="1" customWidth="1"/>
    <col min="4023" max="4023" width="4" style="37" customWidth="1"/>
    <col min="4024" max="4024" width="7.375" style="37" customWidth="1"/>
    <col min="4025" max="4025" width="4.125" style="37" bestFit="1" customWidth="1"/>
    <col min="4026" max="4027" width="6.75" style="37" bestFit="1" customWidth="1"/>
    <col min="4028" max="4028" width="10" style="37" customWidth="1"/>
    <col min="4029" max="4243" width="9.125" style="37"/>
    <col min="4244" max="4244" width="16.625" style="37" customWidth="1"/>
    <col min="4245" max="4245" width="5.125" style="37" bestFit="1" customWidth="1"/>
    <col min="4246" max="4246" width="9.25" style="37" bestFit="1" customWidth="1"/>
    <col min="4247" max="4247" width="4.125" style="37" bestFit="1" customWidth="1"/>
    <col min="4248" max="4248" width="8.25" style="37" bestFit="1" customWidth="1"/>
    <col min="4249" max="4249" width="5.75" style="37" customWidth="1"/>
    <col min="4250" max="4250" width="10.25" style="37" bestFit="1" customWidth="1"/>
    <col min="4251" max="4251" width="3.875" style="37" bestFit="1" customWidth="1"/>
    <col min="4252" max="4252" width="6.75" style="37" bestFit="1" customWidth="1"/>
    <col min="4253" max="4253" width="4.75" style="37" bestFit="1" customWidth="1"/>
    <col min="4254" max="4254" width="6.75" style="37" bestFit="1" customWidth="1"/>
    <col min="4255" max="4255" width="5.625" style="37" customWidth="1"/>
    <col min="4256" max="4256" width="8.25" style="37" bestFit="1" customWidth="1"/>
    <col min="4257" max="4257" width="4.125" style="37" bestFit="1" customWidth="1"/>
    <col min="4258" max="4258" width="8.25" style="37" bestFit="1" customWidth="1"/>
    <col min="4259" max="4259" width="3.875" style="37" customWidth="1"/>
    <col min="4260" max="4260" width="6.75" style="37" bestFit="1" customWidth="1"/>
    <col min="4261" max="4261" width="6.625" style="37" bestFit="1" customWidth="1"/>
    <col min="4262" max="4262" width="6.75" style="37" bestFit="1" customWidth="1"/>
    <col min="4263" max="4263" width="5.625" style="37" customWidth="1"/>
    <col min="4264" max="4264" width="8.125" style="37" customWidth="1"/>
    <col min="4265" max="4265" width="4.375" style="37" customWidth="1"/>
    <col min="4266" max="4266" width="9.25" style="37" customWidth="1"/>
    <col min="4267" max="4267" width="5.125" style="37" bestFit="1" customWidth="1"/>
    <col min="4268" max="4268" width="9.25" style="37" bestFit="1" customWidth="1"/>
    <col min="4269" max="4269" width="5.25" style="37" customWidth="1"/>
    <col min="4270" max="4270" width="8.625" style="37" customWidth="1"/>
    <col min="4271" max="4271" width="4.625" style="37" customWidth="1"/>
    <col min="4272" max="4272" width="6.625" style="37" bestFit="1" customWidth="1"/>
    <col min="4273" max="4273" width="4.625" style="37" customWidth="1"/>
    <col min="4274" max="4274" width="6.75" style="37" customWidth="1"/>
    <col min="4275" max="4275" width="5.125" style="37" customWidth="1"/>
    <col min="4276" max="4276" width="9.25" style="37" bestFit="1" customWidth="1"/>
    <col min="4277" max="4277" width="3.375" style="37" customWidth="1"/>
    <col min="4278" max="4278" width="8.25" style="37" bestFit="1" customWidth="1"/>
    <col min="4279" max="4279" width="4" style="37" customWidth="1"/>
    <col min="4280" max="4280" width="7.375" style="37" customWidth="1"/>
    <col min="4281" max="4281" width="4.125" style="37" bestFit="1" customWidth="1"/>
    <col min="4282" max="4283" width="6.75" style="37" bestFit="1" customWidth="1"/>
    <col min="4284" max="4284" width="10" style="37" customWidth="1"/>
    <col min="4285" max="4499" width="9.125" style="37"/>
    <col min="4500" max="4500" width="16.625" style="37" customWidth="1"/>
    <col min="4501" max="4501" width="5.125" style="37" bestFit="1" customWidth="1"/>
    <col min="4502" max="4502" width="9.25" style="37" bestFit="1" customWidth="1"/>
    <col min="4503" max="4503" width="4.125" style="37" bestFit="1" customWidth="1"/>
    <col min="4504" max="4504" width="8.25" style="37" bestFit="1" customWidth="1"/>
    <col min="4505" max="4505" width="5.75" style="37" customWidth="1"/>
    <col min="4506" max="4506" width="10.25" style="37" bestFit="1" customWidth="1"/>
    <col min="4507" max="4507" width="3.875" style="37" bestFit="1" customWidth="1"/>
    <col min="4508" max="4508" width="6.75" style="37" bestFit="1" customWidth="1"/>
    <col min="4509" max="4509" width="4.75" style="37" bestFit="1" customWidth="1"/>
    <col min="4510" max="4510" width="6.75" style="37" bestFit="1" customWidth="1"/>
    <col min="4511" max="4511" width="5.625" style="37" customWidth="1"/>
    <col min="4512" max="4512" width="8.25" style="37" bestFit="1" customWidth="1"/>
    <col min="4513" max="4513" width="4.125" style="37" bestFit="1" customWidth="1"/>
    <col min="4514" max="4514" width="8.25" style="37" bestFit="1" customWidth="1"/>
    <col min="4515" max="4515" width="3.875" style="37" customWidth="1"/>
    <col min="4516" max="4516" width="6.75" style="37" bestFit="1" customWidth="1"/>
    <col min="4517" max="4517" width="6.625" style="37" bestFit="1" customWidth="1"/>
    <col min="4518" max="4518" width="6.75" style="37" bestFit="1" customWidth="1"/>
    <col min="4519" max="4519" width="5.625" style="37" customWidth="1"/>
    <col min="4520" max="4520" width="8.125" style="37" customWidth="1"/>
    <col min="4521" max="4521" width="4.375" style="37" customWidth="1"/>
    <col min="4522" max="4522" width="9.25" style="37" customWidth="1"/>
    <col min="4523" max="4523" width="5.125" style="37" bestFit="1" customWidth="1"/>
    <col min="4524" max="4524" width="9.25" style="37" bestFit="1" customWidth="1"/>
    <col min="4525" max="4525" width="5.25" style="37" customWidth="1"/>
    <col min="4526" max="4526" width="8.625" style="37" customWidth="1"/>
    <col min="4527" max="4527" width="4.625" style="37" customWidth="1"/>
    <col min="4528" max="4528" width="6.625" style="37" bestFit="1" customWidth="1"/>
    <col min="4529" max="4529" width="4.625" style="37" customWidth="1"/>
    <col min="4530" max="4530" width="6.75" style="37" customWidth="1"/>
    <col min="4531" max="4531" width="5.125" style="37" customWidth="1"/>
    <col min="4532" max="4532" width="9.25" style="37" bestFit="1" customWidth="1"/>
    <col min="4533" max="4533" width="3.375" style="37" customWidth="1"/>
    <col min="4534" max="4534" width="8.25" style="37" bestFit="1" customWidth="1"/>
    <col min="4535" max="4535" width="4" style="37" customWidth="1"/>
    <col min="4536" max="4536" width="7.375" style="37" customWidth="1"/>
    <col min="4537" max="4537" width="4.125" style="37" bestFit="1" customWidth="1"/>
    <col min="4538" max="4539" width="6.75" style="37" bestFit="1" customWidth="1"/>
    <col min="4540" max="4540" width="10" style="37" customWidth="1"/>
    <col min="4541" max="4755" width="9.125" style="37"/>
    <col min="4756" max="4756" width="16.625" style="37" customWidth="1"/>
    <col min="4757" max="4757" width="5.125" style="37" bestFit="1" customWidth="1"/>
    <col min="4758" max="4758" width="9.25" style="37" bestFit="1" customWidth="1"/>
    <col min="4759" max="4759" width="4.125" style="37" bestFit="1" customWidth="1"/>
    <col min="4760" max="4760" width="8.25" style="37" bestFit="1" customWidth="1"/>
    <col min="4761" max="4761" width="5.75" style="37" customWidth="1"/>
    <col min="4762" max="4762" width="10.25" style="37" bestFit="1" customWidth="1"/>
    <col min="4763" max="4763" width="3.875" style="37" bestFit="1" customWidth="1"/>
    <col min="4764" max="4764" width="6.75" style="37" bestFit="1" customWidth="1"/>
    <col min="4765" max="4765" width="4.75" style="37" bestFit="1" customWidth="1"/>
    <col min="4766" max="4766" width="6.75" style="37" bestFit="1" customWidth="1"/>
    <col min="4767" max="4767" width="5.625" style="37" customWidth="1"/>
    <col min="4768" max="4768" width="8.25" style="37" bestFit="1" customWidth="1"/>
    <col min="4769" max="4769" width="4.125" style="37" bestFit="1" customWidth="1"/>
    <col min="4770" max="4770" width="8.25" style="37" bestFit="1" customWidth="1"/>
    <col min="4771" max="4771" width="3.875" style="37" customWidth="1"/>
    <col min="4772" max="4772" width="6.75" style="37" bestFit="1" customWidth="1"/>
    <col min="4773" max="4773" width="6.625" style="37" bestFit="1" customWidth="1"/>
    <col min="4774" max="4774" width="6.75" style="37" bestFit="1" customWidth="1"/>
    <col min="4775" max="4775" width="5.625" style="37" customWidth="1"/>
    <col min="4776" max="4776" width="8.125" style="37" customWidth="1"/>
    <col min="4777" max="4777" width="4.375" style="37" customWidth="1"/>
    <col min="4778" max="4778" width="9.25" style="37" customWidth="1"/>
    <col min="4779" max="4779" width="5.125" style="37" bestFit="1" customWidth="1"/>
    <col min="4780" max="4780" width="9.25" style="37" bestFit="1" customWidth="1"/>
    <col min="4781" max="4781" width="5.25" style="37" customWidth="1"/>
    <col min="4782" max="4782" width="8.625" style="37" customWidth="1"/>
    <col min="4783" max="4783" width="4.625" style="37" customWidth="1"/>
    <col min="4784" max="4784" width="6.625" style="37" bestFit="1" customWidth="1"/>
    <col min="4785" max="4785" width="4.625" style="37" customWidth="1"/>
    <col min="4786" max="4786" width="6.75" style="37" customWidth="1"/>
    <col min="4787" max="4787" width="5.125" style="37" customWidth="1"/>
    <col min="4788" max="4788" width="9.25" style="37" bestFit="1" customWidth="1"/>
    <col min="4789" max="4789" width="3.375" style="37" customWidth="1"/>
    <col min="4790" max="4790" width="8.25" style="37" bestFit="1" customWidth="1"/>
    <col min="4791" max="4791" width="4" style="37" customWidth="1"/>
    <col min="4792" max="4792" width="7.375" style="37" customWidth="1"/>
    <col min="4793" max="4793" width="4.125" style="37" bestFit="1" customWidth="1"/>
    <col min="4794" max="4795" width="6.75" style="37" bestFit="1" customWidth="1"/>
    <col min="4796" max="4796" width="10" style="37" customWidth="1"/>
    <col min="4797" max="5011" width="9.125" style="37"/>
    <col min="5012" max="5012" width="16.625" style="37" customWidth="1"/>
    <col min="5013" max="5013" width="5.125" style="37" bestFit="1" customWidth="1"/>
    <col min="5014" max="5014" width="9.25" style="37" bestFit="1" customWidth="1"/>
    <col min="5015" max="5015" width="4.125" style="37" bestFit="1" customWidth="1"/>
    <col min="5016" max="5016" width="8.25" style="37" bestFit="1" customWidth="1"/>
    <col min="5017" max="5017" width="5.75" style="37" customWidth="1"/>
    <col min="5018" max="5018" width="10.25" style="37" bestFit="1" customWidth="1"/>
    <col min="5019" max="5019" width="3.875" style="37" bestFit="1" customWidth="1"/>
    <col min="5020" max="5020" width="6.75" style="37" bestFit="1" customWidth="1"/>
    <col min="5021" max="5021" width="4.75" style="37" bestFit="1" customWidth="1"/>
    <col min="5022" max="5022" width="6.75" style="37" bestFit="1" customWidth="1"/>
    <col min="5023" max="5023" width="5.625" style="37" customWidth="1"/>
    <col min="5024" max="5024" width="8.25" style="37" bestFit="1" customWidth="1"/>
    <col min="5025" max="5025" width="4.125" style="37" bestFit="1" customWidth="1"/>
    <col min="5026" max="5026" width="8.25" style="37" bestFit="1" customWidth="1"/>
    <col min="5027" max="5027" width="3.875" style="37" customWidth="1"/>
    <col min="5028" max="5028" width="6.75" style="37" bestFit="1" customWidth="1"/>
    <col min="5029" max="5029" width="6.625" style="37" bestFit="1" customWidth="1"/>
    <col min="5030" max="5030" width="6.75" style="37" bestFit="1" customWidth="1"/>
    <col min="5031" max="5031" width="5.625" style="37" customWidth="1"/>
    <col min="5032" max="5032" width="8.125" style="37" customWidth="1"/>
    <col min="5033" max="5033" width="4.375" style="37" customWidth="1"/>
    <col min="5034" max="5034" width="9.25" style="37" customWidth="1"/>
    <col min="5035" max="5035" width="5.125" style="37" bestFit="1" customWidth="1"/>
    <col min="5036" max="5036" width="9.25" style="37" bestFit="1" customWidth="1"/>
    <col min="5037" max="5037" width="5.25" style="37" customWidth="1"/>
    <col min="5038" max="5038" width="8.625" style="37" customWidth="1"/>
    <col min="5039" max="5039" width="4.625" style="37" customWidth="1"/>
    <col min="5040" max="5040" width="6.625" style="37" bestFit="1" customWidth="1"/>
    <col min="5041" max="5041" width="4.625" style="37" customWidth="1"/>
    <col min="5042" max="5042" width="6.75" style="37" customWidth="1"/>
    <col min="5043" max="5043" width="5.125" style="37" customWidth="1"/>
    <col min="5044" max="5044" width="9.25" style="37" bestFit="1" customWidth="1"/>
    <col min="5045" max="5045" width="3.375" style="37" customWidth="1"/>
    <col min="5046" max="5046" width="8.25" style="37" bestFit="1" customWidth="1"/>
    <col min="5047" max="5047" width="4" style="37" customWidth="1"/>
    <col min="5048" max="5048" width="7.375" style="37" customWidth="1"/>
    <col min="5049" max="5049" width="4.125" style="37" bestFit="1" customWidth="1"/>
    <col min="5050" max="5051" width="6.75" style="37" bestFit="1" customWidth="1"/>
    <col min="5052" max="5052" width="10" style="37" customWidth="1"/>
    <col min="5053" max="5267" width="9.125" style="37"/>
    <col min="5268" max="5268" width="16.625" style="37" customWidth="1"/>
    <col min="5269" max="5269" width="5.125" style="37" bestFit="1" customWidth="1"/>
    <col min="5270" max="5270" width="9.25" style="37" bestFit="1" customWidth="1"/>
    <col min="5271" max="5271" width="4.125" style="37" bestFit="1" customWidth="1"/>
    <col min="5272" max="5272" width="8.25" style="37" bestFit="1" customWidth="1"/>
    <col min="5273" max="5273" width="5.75" style="37" customWidth="1"/>
    <col min="5274" max="5274" width="10.25" style="37" bestFit="1" customWidth="1"/>
    <col min="5275" max="5275" width="3.875" style="37" bestFit="1" customWidth="1"/>
    <col min="5276" max="5276" width="6.75" style="37" bestFit="1" customWidth="1"/>
    <col min="5277" max="5277" width="4.75" style="37" bestFit="1" customWidth="1"/>
    <col min="5278" max="5278" width="6.75" style="37" bestFit="1" customWidth="1"/>
    <col min="5279" max="5279" width="5.625" style="37" customWidth="1"/>
    <col min="5280" max="5280" width="8.25" style="37" bestFit="1" customWidth="1"/>
    <col min="5281" max="5281" width="4.125" style="37" bestFit="1" customWidth="1"/>
    <col min="5282" max="5282" width="8.25" style="37" bestFit="1" customWidth="1"/>
    <col min="5283" max="5283" width="3.875" style="37" customWidth="1"/>
    <col min="5284" max="5284" width="6.75" style="37" bestFit="1" customWidth="1"/>
    <col min="5285" max="5285" width="6.625" style="37" bestFit="1" customWidth="1"/>
    <col min="5286" max="5286" width="6.75" style="37" bestFit="1" customWidth="1"/>
    <col min="5287" max="5287" width="5.625" style="37" customWidth="1"/>
    <col min="5288" max="5288" width="8.125" style="37" customWidth="1"/>
    <col min="5289" max="5289" width="4.375" style="37" customWidth="1"/>
    <col min="5290" max="5290" width="9.25" style="37" customWidth="1"/>
    <col min="5291" max="5291" width="5.125" style="37" bestFit="1" customWidth="1"/>
    <col min="5292" max="5292" width="9.25" style="37" bestFit="1" customWidth="1"/>
    <col min="5293" max="5293" width="5.25" style="37" customWidth="1"/>
    <col min="5294" max="5294" width="8.625" style="37" customWidth="1"/>
    <col min="5295" max="5295" width="4.625" style="37" customWidth="1"/>
    <col min="5296" max="5296" width="6.625" style="37" bestFit="1" customWidth="1"/>
    <col min="5297" max="5297" width="4.625" style="37" customWidth="1"/>
    <col min="5298" max="5298" width="6.75" style="37" customWidth="1"/>
    <col min="5299" max="5299" width="5.125" style="37" customWidth="1"/>
    <col min="5300" max="5300" width="9.25" style="37" bestFit="1" customWidth="1"/>
    <col min="5301" max="5301" width="3.375" style="37" customWidth="1"/>
    <col min="5302" max="5302" width="8.25" style="37" bestFit="1" customWidth="1"/>
    <col min="5303" max="5303" width="4" style="37" customWidth="1"/>
    <col min="5304" max="5304" width="7.375" style="37" customWidth="1"/>
    <col min="5305" max="5305" width="4.125" style="37" bestFit="1" customWidth="1"/>
    <col min="5306" max="5307" width="6.75" style="37" bestFit="1" customWidth="1"/>
    <col min="5308" max="5308" width="10" style="37" customWidth="1"/>
    <col min="5309" max="5523" width="9.125" style="37"/>
    <col min="5524" max="5524" width="16.625" style="37" customWidth="1"/>
    <col min="5525" max="5525" width="5.125" style="37" bestFit="1" customWidth="1"/>
    <col min="5526" max="5526" width="9.25" style="37" bestFit="1" customWidth="1"/>
    <col min="5527" max="5527" width="4.125" style="37" bestFit="1" customWidth="1"/>
    <col min="5528" max="5528" width="8.25" style="37" bestFit="1" customWidth="1"/>
    <col min="5529" max="5529" width="5.75" style="37" customWidth="1"/>
    <col min="5530" max="5530" width="10.25" style="37" bestFit="1" customWidth="1"/>
    <col min="5531" max="5531" width="3.875" style="37" bestFit="1" customWidth="1"/>
    <col min="5532" max="5532" width="6.75" style="37" bestFit="1" customWidth="1"/>
    <col min="5533" max="5533" width="4.75" style="37" bestFit="1" customWidth="1"/>
    <col min="5534" max="5534" width="6.75" style="37" bestFit="1" customWidth="1"/>
    <col min="5535" max="5535" width="5.625" style="37" customWidth="1"/>
    <col min="5536" max="5536" width="8.25" style="37" bestFit="1" customWidth="1"/>
    <col min="5537" max="5537" width="4.125" style="37" bestFit="1" customWidth="1"/>
    <col min="5538" max="5538" width="8.25" style="37" bestFit="1" customWidth="1"/>
    <col min="5539" max="5539" width="3.875" style="37" customWidth="1"/>
    <col min="5540" max="5540" width="6.75" style="37" bestFit="1" customWidth="1"/>
    <col min="5541" max="5541" width="6.625" style="37" bestFit="1" customWidth="1"/>
    <col min="5542" max="5542" width="6.75" style="37" bestFit="1" customWidth="1"/>
    <col min="5543" max="5543" width="5.625" style="37" customWidth="1"/>
    <col min="5544" max="5544" width="8.125" style="37" customWidth="1"/>
    <col min="5545" max="5545" width="4.375" style="37" customWidth="1"/>
    <col min="5546" max="5546" width="9.25" style="37" customWidth="1"/>
    <col min="5547" max="5547" width="5.125" style="37" bestFit="1" customWidth="1"/>
    <col min="5548" max="5548" width="9.25" style="37" bestFit="1" customWidth="1"/>
    <col min="5549" max="5549" width="5.25" style="37" customWidth="1"/>
    <col min="5550" max="5550" width="8.625" style="37" customWidth="1"/>
    <col min="5551" max="5551" width="4.625" style="37" customWidth="1"/>
    <col min="5552" max="5552" width="6.625" style="37" bestFit="1" customWidth="1"/>
    <col min="5553" max="5553" width="4.625" style="37" customWidth="1"/>
    <col min="5554" max="5554" width="6.75" style="37" customWidth="1"/>
    <col min="5555" max="5555" width="5.125" style="37" customWidth="1"/>
    <col min="5556" max="5556" width="9.25" style="37" bestFit="1" customWidth="1"/>
    <col min="5557" max="5557" width="3.375" style="37" customWidth="1"/>
    <col min="5558" max="5558" width="8.25" style="37" bestFit="1" customWidth="1"/>
    <col min="5559" max="5559" width="4" style="37" customWidth="1"/>
    <col min="5560" max="5560" width="7.375" style="37" customWidth="1"/>
    <col min="5561" max="5561" width="4.125" style="37" bestFit="1" customWidth="1"/>
    <col min="5562" max="5563" width="6.75" style="37" bestFit="1" customWidth="1"/>
    <col min="5564" max="5564" width="10" style="37" customWidth="1"/>
    <col min="5565" max="5779" width="9.125" style="37"/>
    <col min="5780" max="5780" width="16.625" style="37" customWidth="1"/>
    <col min="5781" max="5781" width="5.125" style="37" bestFit="1" customWidth="1"/>
    <col min="5782" max="5782" width="9.25" style="37" bestFit="1" customWidth="1"/>
    <col min="5783" max="5783" width="4.125" style="37" bestFit="1" customWidth="1"/>
    <col min="5784" max="5784" width="8.25" style="37" bestFit="1" customWidth="1"/>
    <col min="5785" max="5785" width="5.75" style="37" customWidth="1"/>
    <col min="5786" max="5786" width="10.25" style="37" bestFit="1" customWidth="1"/>
    <col min="5787" max="5787" width="3.875" style="37" bestFit="1" customWidth="1"/>
    <col min="5788" max="5788" width="6.75" style="37" bestFit="1" customWidth="1"/>
    <col min="5789" max="5789" width="4.75" style="37" bestFit="1" customWidth="1"/>
    <col min="5790" max="5790" width="6.75" style="37" bestFit="1" customWidth="1"/>
    <col min="5791" max="5791" width="5.625" style="37" customWidth="1"/>
    <col min="5792" max="5792" width="8.25" style="37" bestFit="1" customWidth="1"/>
    <col min="5793" max="5793" width="4.125" style="37" bestFit="1" customWidth="1"/>
    <col min="5794" max="5794" width="8.25" style="37" bestFit="1" customWidth="1"/>
    <col min="5795" max="5795" width="3.875" style="37" customWidth="1"/>
    <col min="5796" max="5796" width="6.75" style="37" bestFit="1" customWidth="1"/>
    <col min="5797" max="5797" width="6.625" style="37" bestFit="1" customWidth="1"/>
    <col min="5798" max="5798" width="6.75" style="37" bestFit="1" customWidth="1"/>
    <col min="5799" max="5799" width="5.625" style="37" customWidth="1"/>
    <col min="5800" max="5800" width="8.125" style="37" customWidth="1"/>
    <col min="5801" max="5801" width="4.375" style="37" customWidth="1"/>
    <col min="5802" max="5802" width="9.25" style="37" customWidth="1"/>
    <col min="5803" max="5803" width="5.125" style="37" bestFit="1" customWidth="1"/>
    <col min="5804" max="5804" width="9.25" style="37" bestFit="1" customWidth="1"/>
    <col min="5805" max="5805" width="5.25" style="37" customWidth="1"/>
    <col min="5806" max="5806" width="8.625" style="37" customWidth="1"/>
    <col min="5807" max="5807" width="4.625" style="37" customWidth="1"/>
    <col min="5808" max="5808" width="6.625" style="37" bestFit="1" customWidth="1"/>
    <col min="5809" max="5809" width="4.625" style="37" customWidth="1"/>
    <col min="5810" max="5810" width="6.75" style="37" customWidth="1"/>
    <col min="5811" max="5811" width="5.125" style="37" customWidth="1"/>
    <col min="5812" max="5812" width="9.25" style="37" bestFit="1" customWidth="1"/>
    <col min="5813" max="5813" width="3.375" style="37" customWidth="1"/>
    <col min="5814" max="5814" width="8.25" style="37" bestFit="1" customWidth="1"/>
    <col min="5815" max="5815" width="4" style="37" customWidth="1"/>
    <col min="5816" max="5816" width="7.375" style="37" customWidth="1"/>
    <col min="5817" max="5817" width="4.125" style="37" bestFit="1" customWidth="1"/>
    <col min="5818" max="5819" width="6.75" style="37" bestFit="1" customWidth="1"/>
    <col min="5820" max="5820" width="10" style="37" customWidth="1"/>
    <col min="5821" max="6035" width="9.125" style="37"/>
    <col min="6036" max="6036" width="16.625" style="37" customWidth="1"/>
    <col min="6037" max="6037" width="5.125" style="37" bestFit="1" customWidth="1"/>
    <col min="6038" max="6038" width="9.25" style="37" bestFit="1" customWidth="1"/>
    <col min="6039" max="6039" width="4.125" style="37" bestFit="1" customWidth="1"/>
    <col min="6040" max="6040" width="8.25" style="37" bestFit="1" customWidth="1"/>
    <col min="6041" max="6041" width="5.75" style="37" customWidth="1"/>
    <col min="6042" max="6042" width="10.25" style="37" bestFit="1" customWidth="1"/>
    <col min="6043" max="6043" width="3.875" style="37" bestFit="1" customWidth="1"/>
    <col min="6044" max="6044" width="6.75" style="37" bestFit="1" customWidth="1"/>
    <col min="6045" max="6045" width="4.75" style="37" bestFit="1" customWidth="1"/>
    <col min="6046" max="6046" width="6.75" style="37" bestFit="1" customWidth="1"/>
    <col min="6047" max="6047" width="5.625" style="37" customWidth="1"/>
    <col min="6048" max="6048" width="8.25" style="37" bestFit="1" customWidth="1"/>
    <col min="6049" max="6049" width="4.125" style="37" bestFit="1" customWidth="1"/>
    <col min="6050" max="6050" width="8.25" style="37" bestFit="1" customWidth="1"/>
    <col min="6051" max="6051" width="3.875" style="37" customWidth="1"/>
    <col min="6052" max="6052" width="6.75" style="37" bestFit="1" customWidth="1"/>
    <col min="6053" max="6053" width="6.625" style="37" bestFit="1" customWidth="1"/>
    <col min="6054" max="6054" width="6.75" style="37" bestFit="1" customWidth="1"/>
    <col min="6055" max="6055" width="5.625" style="37" customWidth="1"/>
    <col min="6056" max="6056" width="8.125" style="37" customWidth="1"/>
    <col min="6057" max="6057" width="4.375" style="37" customWidth="1"/>
    <col min="6058" max="6058" width="9.25" style="37" customWidth="1"/>
    <col min="6059" max="6059" width="5.125" style="37" bestFit="1" customWidth="1"/>
    <col min="6060" max="6060" width="9.25" style="37" bestFit="1" customWidth="1"/>
    <col min="6061" max="6061" width="5.25" style="37" customWidth="1"/>
    <col min="6062" max="6062" width="8.625" style="37" customWidth="1"/>
    <col min="6063" max="6063" width="4.625" style="37" customWidth="1"/>
    <col min="6064" max="6064" width="6.625" style="37" bestFit="1" customWidth="1"/>
    <col min="6065" max="6065" width="4.625" style="37" customWidth="1"/>
    <col min="6066" max="6066" width="6.75" style="37" customWidth="1"/>
    <col min="6067" max="6067" width="5.125" style="37" customWidth="1"/>
    <col min="6068" max="6068" width="9.25" style="37" bestFit="1" customWidth="1"/>
    <col min="6069" max="6069" width="3.375" style="37" customWidth="1"/>
    <col min="6070" max="6070" width="8.25" style="37" bestFit="1" customWidth="1"/>
    <col min="6071" max="6071" width="4" style="37" customWidth="1"/>
    <col min="6072" max="6072" width="7.375" style="37" customWidth="1"/>
    <col min="6073" max="6073" width="4.125" style="37" bestFit="1" customWidth="1"/>
    <col min="6074" max="6075" width="6.75" style="37" bestFit="1" customWidth="1"/>
    <col min="6076" max="6076" width="10" style="37" customWidth="1"/>
    <col min="6077" max="6291" width="9.125" style="37"/>
    <col min="6292" max="6292" width="16.625" style="37" customWidth="1"/>
    <col min="6293" max="6293" width="5.125" style="37" bestFit="1" customWidth="1"/>
    <col min="6294" max="6294" width="9.25" style="37" bestFit="1" customWidth="1"/>
    <col min="6295" max="6295" width="4.125" style="37" bestFit="1" customWidth="1"/>
    <col min="6296" max="6296" width="8.25" style="37" bestFit="1" customWidth="1"/>
    <col min="6297" max="6297" width="5.75" style="37" customWidth="1"/>
    <col min="6298" max="6298" width="10.25" style="37" bestFit="1" customWidth="1"/>
    <col min="6299" max="6299" width="3.875" style="37" bestFit="1" customWidth="1"/>
    <col min="6300" max="6300" width="6.75" style="37" bestFit="1" customWidth="1"/>
    <col min="6301" max="6301" width="4.75" style="37" bestFit="1" customWidth="1"/>
    <col min="6302" max="6302" width="6.75" style="37" bestFit="1" customWidth="1"/>
    <col min="6303" max="6303" width="5.625" style="37" customWidth="1"/>
    <col min="6304" max="6304" width="8.25" style="37" bestFit="1" customWidth="1"/>
    <col min="6305" max="6305" width="4.125" style="37" bestFit="1" customWidth="1"/>
    <col min="6306" max="6306" width="8.25" style="37" bestFit="1" customWidth="1"/>
    <col min="6307" max="6307" width="3.875" style="37" customWidth="1"/>
    <col min="6308" max="6308" width="6.75" style="37" bestFit="1" customWidth="1"/>
    <col min="6309" max="6309" width="6.625" style="37" bestFit="1" customWidth="1"/>
    <col min="6310" max="6310" width="6.75" style="37" bestFit="1" customWidth="1"/>
    <col min="6311" max="6311" width="5.625" style="37" customWidth="1"/>
    <col min="6312" max="6312" width="8.125" style="37" customWidth="1"/>
    <col min="6313" max="6313" width="4.375" style="37" customWidth="1"/>
    <col min="6314" max="6314" width="9.25" style="37" customWidth="1"/>
    <col min="6315" max="6315" width="5.125" style="37" bestFit="1" customWidth="1"/>
    <col min="6316" max="6316" width="9.25" style="37" bestFit="1" customWidth="1"/>
    <col min="6317" max="6317" width="5.25" style="37" customWidth="1"/>
    <col min="6318" max="6318" width="8.625" style="37" customWidth="1"/>
    <col min="6319" max="6319" width="4.625" style="37" customWidth="1"/>
    <col min="6320" max="6320" width="6.625" style="37" bestFit="1" customWidth="1"/>
    <col min="6321" max="6321" width="4.625" style="37" customWidth="1"/>
    <col min="6322" max="6322" width="6.75" style="37" customWidth="1"/>
    <col min="6323" max="6323" width="5.125" style="37" customWidth="1"/>
    <col min="6324" max="6324" width="9.25" style="37" bestFit="1" customWidth="1"/>
    <col min="6325" max="6325" width="3.375" style="37" customWidth="1"/>
    <col min="6326" max="6326" width="8.25" style="37" bestFit="1" customWidth="1"/>
    <col min="6327" max="6327" width="4" style="37" customWidth="1"/>
    <col min="6328" max="6328" width="7.375" style="37" customWidth="1"/>
    <col min="6329" max="6329" width="4.125" style="37" bestFit="1" customWidth="1"/>
    <col min="6330" max="6331" width="6.75" style="37" bestFit="1" customWidth="1"/>
    <col min="6332" max="6332" width="10" style="37" customWidth="1"/>
    <col min="6333" max="6547" width="9.125" style="37"/>
    <col min="6548" max="6548" width="16.625" style="37" customWidth="1"/>
    <col min="6549" max="6549" width="5.125" style="37" bestFit="1" customWidth="1"/>
    <col min="6550" max="6550" width="9.25" style="37" bestFit="1" customWidth="1"/>
    <col min="6551" max="6551" width="4.125" style="37" bestFit="1" customWidth="1"/>
    <col min="6552" max="6552" width="8.25" style="37" bestFit="1" customWidth="1"/>
    <col min="6553" max="6553" width="5.75" style="37" customWidth="1"/>
    <col min="6554" max="6554" width="10.25" style="37" bestFit="1" customWidth="1"/>
    <col min="6555" max="6555" width="3.875" style="37" bestFit="1" customWidth="1"/>
    <col min="6556" max="6556" width="6.75" style="37" bestFit="1" customWidth="1"/>
    <col min="6557" max="6557" width="4.75" style="37" bestFit="1" customWidth="1"/>
    <col min="6558" max="6558" width="6.75" style="37" bestFit="1" customWidth="1"/>
    <col min="6559" max="6559" width="5.625" style="37" customWidth="1"/>
    <col min="6560" max="6560" width="8.25" style="37" bestFit="1" customWidth="1"/>
    <col min="6561" max="6561" width="4.125" style="37" bestFit="1" customWidth="1"/>
    <col min="6562" max="6562" width="8.25" style="37" bestFit="1" customWidth="1"/>
    <col min="6563" max="6563" width="3.875" style="37" customWidth="1"/>
    <col min="6564" max="6564" width="6.75" style="37" bestFit="1" customWidth="1"/>
    <col min="6565" max="6565" width="6.625" style="37" bestFit="1" customWidth="1"/>
    <col min="6566" max="6566" width="6.75" style="37" bestFit="1" customWidth="1"/>
    <col min="6567" max="6567" width="5.625" style="37" customWidth="1"/>
    <col min="6568" max="6568" width="8.125" style="37" customWidth="1"/>
    <col min="6569" max="6569" width="4.375" style="37" customWidth="1"/>
    <col min="6570" max="6570" width="9.25" style="37" customWidth="1"/>
    <col min="6571" max="6571" width="5.125" style="37" bestFit="1" customWidth="1"/>
    <col min="6572" max="6572" width="9.25" style="37" bestFit="1" customWidth="1"/>
    <col min="6573" max="6573" width="5.25" style="37" customWidth="1"/>
    <col min="6574" max="6574" width="8.625" style="37" customWidth="1"/>
    <col min="6575" max="6575" width="4.625" style="37" customWidth="1"/>
    <col min="6576" max="6576" width="6.625" style="37" bestFit="1" customWidth="1"/>
    <col min="6577" max="6577" width="4.625" style="37" customWidth="1"/>
    <col min="6578" max="6578" width="6.75" style="37" customWidth="1"/>
    <col min="6579" max="6579" width="5.125" style="37" customWidth="1"/>
    <col min="6580" max="6580" width="9.25" style="37" bestFit="1" customWidth="1"/>
    <col min="6581" max="6581" width="3.375" style="37" customWidth="1"/>
    <col min="6582" max="6582" width="8.25" style="37" bestFit="1" customWidth="1"/>
    <col min="6583" max="6583" width="4" style="37" customWidth="1"/>
    <col min="6584" max="6584" width="7.375" style="37" customWidth="1"/>
    <col min="6585" max="6585" width="4.125" style="37" bestFit="1" customWidth="1"/>
    <col min="6586" max="6587" width="6.75" style="37" bestFit="1" customWidth="1"/>
    <col min="6588" max="6588" width="10" style="37" customWidth="1"/>
    <col min="6589" max="6803" width="9.125" style="37"/>
    <col min="6804" max="6804" width="16.625" style="37" customWidth="1"/>
    <col min="6805" max="6805" width="5.125" style="37" bestFit="1" customWidth="1"/>
    <col min="6806" max="6806" width="9.25" style="37" bestFit="1" customWidth="1"/>
    <col min="6807" max="6807" width="4.125" style="37" bestFit="1" customWidth="1"/>
    <col min="6808" max="6808" width="8.25" style="37" bestFit="1" customWidth="1"/>
    <col min="6809" max="6809" width="5.75" style="37" customWidth="1"/>
    <col min="6810" max="6810" width="10.25" style="37" bestFit="1" customWidth="1"/>
    <col min="6811" max="6811" width="3.875" style="37" bestFit="1" customWidth="1"/>
    <col min="6812" max="6812" width="6.75" style="37" bestFit="1" customWidth="1"/>
    <col min="6813" max="6813" width="4.75" style="37" bestFit="1" customWidth="1"/>
    <col min="6814" max="6814" width="6.75" style="37" bestFit="1" customWidth="1"/>
    <col min="6815" max="6815" width="5.625" style="37" customWidth="1"/>
    <col min="6816" max="6816" width="8.25" style="37" bestFit="1" customWidth="1"/>
    <col min="6817" max="6817" width="4.125" style="37" bestFit="1" customWidth="1"/>
    <col min="6818" max="6818" width="8.25" style="37" bestFit="1" customWidth="1"/>
    <col min="6819" max="6819" width="3.875" style="37" customWidth="1"/>
    <col min="6820" max="6820" width="6.75" style="37" bestFit="1" customWidth="1"/>
    <col min="6821" max="6821" width="6.625" style="37" bestFit="1" customWidth="1"/>
    <col min="6822" max="6822" width="6.75" style="37" bestFit="1" customWidth="1"/>
    <col min="6823" max="6823" width="5.625" style="37" customWidth="1"/>
    <col min="6824" max="6824" width="8.125" style="37" customWidth="1"/>
    <col min="6825" max="6825" width="4.375" style="37" customWidth="1"/>
    <col min="6826" max="6826" width="9.25" style="37" customWidth="1"/>
    <col min="6827" max="6827" width="5.125" style="37" bestFit="1" customWidth="1"/>
    <col min="6828" max="6828" width="9.25" style="37" bestFit="1" customWidth="1"/>
    <col min="6829" max="6829" width="5.25" style="37" customWidth="1"/>
    <col min="6830" max="6830" width="8.625" style="37" customWidth="1"/>
    <col min="6831" max="6831" width="4.625" style="37" customWidth="1"/>
    <col min="6832" max="6832" width="6.625" style="37" bestFit="1" customWidth="1"/>
    <col min="6833" max="6833" width="4.625" style="37" customWidth="1"/>
    <col min="6834" max="6834" width="6.75" style="37" customWidth="1"/>
    <col min="6835" max="6835" width="5.125" style="37" customWidth="1"/>
    <col min="6836" max="6836" width="9.25" style="37" bestFit="1" customWidth="1"/>
    <col min="6837" max="6837" width="3.375" style="37" customWidth="1"/>
    <col min="6838" max="6838" width="8.25" style="37" bestFit="1" customWidth="1"/>
    <col min="6839" max="6839" width="4" style="37" customWidth="1"/>
    <col min="6840" max="6840" width="7.375" style="37" customWidth="1"/>
    <col min="6841" max="6841" width="4.125" style="37" bestFit="1" customWidth="1"/>
    <col min="6842" max="6843" width="6.75" style="37" bestFit="1" customWidth="1"/>
    <col min="6844" max="6844" width="10" style="37" customWidth="1"/>
    <col min="6845" max="7059" width="9.125" style="37"/>
    <col min="7060" max="7060" width="16.625" style="37" customWidth="1"/>
    <col min="7061" max="7061" width="5.125" style="37" bestFit="1" customWidth="1"/>
    <col min="7062" max="7062" width="9.25" style="37" bestFit="1" customWidth="1"/>
    <col min="7063" max="7063" width="4.125" style="37" bestFit="1" customWidth="1"/>
    <col min="7064" max="7064" width="8.25" style="37" bestFit="1" customWidth="1"/>
    <col min="7065" max="7065" width="5.75" style="37" customWidth="1"/>
    <col min="7066" max="7066" width="10.25" style="37" bestFit="1" customWidth="1"/>
    <col min="7067" max="7067" width="3.875" style="37" bestFit="1" customWidth="1"/>
    <col min="7068" max="7068" width="6.75" style="37" bestFit="1" customWidth="1"/>
    <col min="7069" max="7069" width="4.75" style="37" bestFit="1" customWidth="1"/>
    <col min="7070" max="7070" width="6.75" style="37" bestFit="1" customWidth="1"/>
    <col min="7071" max="7071" width="5.625" style="37" customWidth="1"/>
    <col min="7072" max="7072" width="8.25" style="37" bestFit="1" customWidth="1"/>
    <col min="7073" max="7073" width="4.125" style="37" bestFit="1" customWidth="1"/>
    <col min="7074" max="7074" width="8.25" style="37" bestFit="1" customWidth="1"/>
    <col min="7075" max="7075" width="3.875" style="37" customWidth="1"/>
    <col min="7076" max="7076" width="6.75" style="37" bestFit="1" customWidth="1"/>
    <col min="7077" max="7077" width="6.625" style="37" bestFit="1" customWidth="1"/>
    <col min="7078" max="7078" width="6.75" style="37" bestFit="1" customWidth="1"/>
    <col min="7079" max="7079" width="5.625" style="37" customWidth="1"/>
    <col min="7080" max="7080" width="8.125" style="37" customWidth="1"/>
    <col min="7081" max="7081" width="4.375" style="37" customWidth="1"/>
    <col min="7082" max="7082" width="9.25" style="37" customWidth="1"/>
    <col min="7083" max="7083" width="5.125" style="37" bestFit="1" customWidth="1"/>
    <col min="7084" max="7084" width="9.25" style="37" bestFit="1" customWidth="1"/>
    <col min="7085" max="7085" width="5.25" style="37" customWidth="1"/>
    <col min="7086" max="7086" width="8.625" style="37" customWidth="1"/>
    <col min="7087" max="7087" width="4.625" style="37" customWidth="1"/>
    <col min="7088" max="7088" width="6.625" style="37" bestFit="1" customWidth="1"/>
    <col min="7089" max="7089" width="4.625" style="37" customWidth="1"/>
    <col min="7090" max="7090" width="6.75" style="37" customWidth="1"/>
    <col min="7091" max="7091" width="5.125" style="37" customWidth="1"/>
    <col min="7092" max="7092" width="9.25" style="37" bestFit="1" customWidth="1"/>
    <col min="7093" max="7093" width="3.375" style="37" customWidth="1"/>
    <col min="7094" max="7094" width="8.25" style="37" bestFit="1" customWidth="1"/>
    <col min="7095" max="7095" width="4" style="37" customWidth="1"/>
    <col min="7096" max="7096" width="7.375" style="37" customWidth="1"/>
    <col min="7097" max="7097" width="4.125" style="37" bestFit="1" customWidth="1"/>
    <col min="7098" max="7099" width="6.75" style="37" bestFit="1" customWidth="1"/>
    <col min="7100" max="7100" width="10" style="37" customWidth="1"/>
    <col min="7101" max="7315" width="9.125" style="37"/>
    <col min="7316" max="7316" width="16.625" style="37" customWidth="1"/>
    <col min="7317" max="7317" width="5.125" style="37" bestFit="1" customWidth="1"/>
    <col min="7318" max="7318" width="9.25" style="37" bestFit="1" customWidth="1"/>
    <col min="7319" max="7319" width="4.125" style="37" bestFit="1" customWidth="1"/>
    <col min="7320" max="7320" width="8.25" style="37" bestFit="1" customWidth="1"/>
    <col min="7321" max="7321" width="5.75" style="37" customWidth="1"/>
    <col min="7322" max="7322" width="10.25" style="37" bestFit="1" customWidth="1"/>
    <col min="7323" max="7323" width="3.875" style="37" bestFit="1" customWidth="1"/>
    <col min="7324" max="7324" width="6.75" style="37" bestFit="1" customWidth="1"/>
    <col min="7325" max="7325" width="4.75" style="37" bestFit="1" customWidth="1"/>
    <col min="7326" max="7326" width="6.75" style="37" bestFit="1" customWidth="1"/>
    <col min="7327" max="7327" width="5.625" style="37" customWidth="1"/>
    <col min="7328" max="7328" width="8.25" style="37" bestFit="1" customWidth="1"/>
    <col min="7329" max="7329" width="4.125" style="37" bestFit="1" customWidth="1"/>
    <col min="7330" max="7330" width="8.25" style="37" bestFit="1" customWidth="1"/>
    <col min="7331" max="7331" width="3.875" style="37" customWidth="1"/>
    <col min="7332" max="7332" width="6.75" style="37" bestFit="1" customWidth="1"/>
    <col min="7333" max="7333" width="6.625" style="37" bestFit="1" customWidth="1"/>
    <col min="7334" max="7334" width="6.75" style="37" bestFit="1" customWidth="1"/>
    <col min="7335" max="7335" width="5.625" style="37" customWidth="1"/>
    <col min="7336" max="7336" width="8.125" style="37" customWidth="1"/>
    <col min="7337" max="7337" width="4.375" style="37" customWidth="1"/>
    <col min="7338" max="7338" width="9.25" style="37" customWidth="1"/>
    <col min="7339" max="7339" width="5.125" style="37" bestFit="1" customWidth="1"/>
    <col min="7340" max="7340" width="9.25" style="37" bestFit="1" customWidth="1"/>
    <col min="7341" max="7341" width="5.25" style="37" customWidth="1"/>
    <col min="7342" max="7342" width="8.625" style="37" customWidth="1"/>
    <col min="7343" max="7343" width="4.625" style="37" customWidth="1"/>
    <col min="7344" max="7344" width="6.625" style="37" bestFit="1" customWidth="1"/>
    <col min="7345" max="7345" width="4.625" style="37" customWidth="1"/>
    <col min="7346" max="7346" width="6.75" style="37" customWidth="1"/>
    <col min="7347" max="7347" width="5.125" style="37" customWidth="1"/>
    <col min="7348" max="7348" width="9.25" style="37" bestFit="1" customWidth="1"/>
    <col min="7349" max="7349" width="3.375" style="37" customWidth="1"/>
    <col min="7350" max="7350" width="8.25" style="37" bestFit="1" customWidth="1"/>
    <col min="7351" max="7351" width="4" style="37" customWidth="1"/>
    <col min="7352" max="7352" width="7.375" style="37" customWidth="1"/>
    <col min="7353" max="7353" width="4.125" style="37" bestFit="1" customWidth="1"/>
    <col min="7354" max="7355" width="6.75" style="37" bestFit="1" customWidth="1"/>
    <col min="7356" max="7356" width="10" style="37" customWidth="1"/>
    <col min="7357" max="7571" width="9.125" style="37"/>
    <col min="7572" max="7572" width="16.625" style="37" customWidth="1"/>
    <col min="7573" max="7573" width="5.125" style="37" bestFit="1" customWidth="1"/>
    <col min="7574" max="7574" width="9.25" style="37" bestFit="1" customWidth="1"/>
    <col min="7575" max="7575" width="4.125" style="37" bestFit="1" customWidth="1"/>
    <col min="7576" max="7576" width="8.25" style="37" bestFit="1" customWidth="1"/>
    <col min="7577" max="7577" width="5.75" style="37" customWidth="1"/>
    <col min="7578" max="7578" width="10.25" style="37" bestFit="1" customWidth="1"/>
    <col min="7579" max="7579" width="3.875" style="37" bestFit="1" customWidth="1"/>
    <col min="7580" max="7580" width="6.75" style="37" bestFit="1" customWidth="1"/>
    <col min="7581" max="7581" width="4.75" style="37" bestFit="1" customWidth="1"/>
    <col min="7582" max="7582" width="6.75" style="37" bestFit="1" customWidth="1"/>
    <col min="7583" max="7583" width="5.625" style="37" customWidth="1"/>
    <col min="7584" max="7584" width="8.25" style="37" bestFit="1" customWidth="1"/>
    <col min="7585" max="7585" width="4.125" style="37" bestFit="1" customWidth="1"/>
    <col min="7586" max="7586" width="8.25" style="37" bestFit="1" customWidth="1"/>
    <col min="7587" max="7587" width="3.875" style="37" customWidth="1"/>
    <col min="7588" max="7588" width="6.75" style="37" bestFit="1" customWidth="1"/>
    <col min="7589" max="7589" width="6.625" style="37" bestFit="1" customWidth="1"/>
    <col min="7590" max="7590" width="6.75" style="37" bestFit="1" customWidth="1"/>
    <col min="7591" max="7591" width="5.625" style="37" customWidth="1"/>
    <col min="7592" max="7592" width="8.125" style="37" customWidth="1"/>
    <col min="7593" max="7593" width="4.375" style="37" customWidth="1"/>
    <col min="7594" max="7594" width="9.25" style="37" customWidth="1"/>
    <col min="7595" max="7595" width="5.125" style="37" bestFit="1" customWidth="1"/>
    <col min="7596" max="7596" width="9.25" style="37" bestFit="1" customWidth="1"/>
    <col min="7597" max="7597" width="5.25" style="37" customWidth="1"/>
    <col min="7598" max="7598" width="8.625" style="37" customWidth="1"/>
    <col min="7599" max="7599" width="4.625" style="37" customWidth="1"/>
    <col min="7600" max="7600" width="6.625" style="37" bestFit="1" customWidth="1"/>
    <col min="7601" max="7601" width="4.625" style="37" customWidth="1"/>
    <col min="7602" max="7602" width="6.75" style="37" customWidth="1"/>
    <col min="7603" max="7603" width="5.125" style="37" customWidth="1"/>
    <col min="7604" max="7604" width="9.25" style="37" bestFit="1" customWidth="1"/>
    <col min="7605" max="7605" width="3.375" style="37" customWidth="1"/>
    <col min="7606" max="7606" width="8.25" style="37" bestFit="1" customWidth="1"/>
    <col min="7607" max="7607" width="4" style="37" customWidth="1"/>
    <col min="7608" max="7608" width="7.375" style="37" customWidth="1"/>
    <col min="7609" max="7609" width="4.125" style="37" bestFit="1" customWidth="1"/>
    <col min="7610" max="7611" width="6.75" style="37" bestFit="1" customWidth="1"/>
    <col min="7612" max="7612" width="10" style="37" customWidth="1"/>
    <col min="7613" max="7827" width="9.125" style="37"/>
    <col min="7828" max="7828" width="16.625" style="37" customWidth="1"/>
    <col min="7829" max="7829" width="5.125" style="37" bestFit="1" customWidth="1"/>
    <col min="7830" max="7830" width="9.25" style="37" bestFit="1" customWidth="1"/>
    <col min="7831" max="7831" width="4.125" style="37" bestFit="1" customWidth="1"/>
    <col min="7832" max="7832" width="8.25" style="37" bestFit="1" customWidth="1"/>
    <col min="7833" max="7833" width="5.75" style="37" customWidth="1"/>
    <col min="7834" max="7834" width="10.25" style="37" bestFit="1" customWidth="1"/>
    <col min="7835" max="7835" width="3.875" style="37" bestFit="1" customWidth="1"/>
    <col min="7836" max="7836" width="6.75" style="37" bestFit="1" customWidth="1"/>
    <col min="7837" max="7837" width="4.75" style="37" bestFit="1" customWidth="1"/>
    <col min="7838" max="7838" width="6.75" style="37" bestFit="1" customWidth="1"/>
    <col min="7839" max="7839" width="5.625" style="37" customWidth="1"/>
    <col min="7840" max="7840" width="8.25" style="37" bestFit="1" customWidth="1"/>
    <col min="7841" max="7841" width="4.125" style="37" bestFit="1" customWidth="1"/>
    <col min="7842" max="7842" width="8.25" style="37" bestFit="1" customWidth="1"/>
    <col min="7843" max="7843" width="3.875" style="37" customWidth="1"/>
    <col min="7844" max="7844" width="6.75" style="37" bestFit="1" customWidth="1"/>
    <col min="7845" max="7845" width="6.625" style="37" bestFit="1" customWidth="1"/>
    <col min="7846" max="7846" width="6.75" style="37" bestFit="1" customWidth="1"/>
    <col min="7847" max="7847" width="5.625" style="37" customWidth="1"/>
    <col min="7848" max="7848" width="8.125" style="37" customWidth="1"/>
    <col min="7849" max="7849" width="4.375" style="37" customWidth="1"/>
    <col min="7850" max="7850" width="9.25" style="37" customWidth="1"/>
    <col min="7851" max="7851" width="5.125" style="37" bestFit="1" customWidth="1"/>
    <col min="7852" max="7852" width="9.25" style="37" bestFit="1" customWidth="1"/>
    <col min="7853" max="7853" width="5.25" style="37" customWidth="1"/>
    <col min="7854" max="7854" width="8.625" style="37" customWidth="1"/>
    <col min="7855" max="7855" width="4.625" style="37" customWidth="1"/>
    <col min="7856" max="7856" width="6.625" style="37" bestFit="1" customWidth="1"/>
    <col min="7857" max="7857" width="4.625" style="37" customWidth="1"/>
    <col min="7858" max="7858" width="6.75" style="37" customWidth="1"/>
    <col min="7859" max="7859" width="5.125" style="37" customWidth="1"/>
    <col min="7860" max="7860" width="9.25" style="37" bestFit="1" customWidth="1"/>
    <col min="7861" max="7861" width="3.375" style="37" customWidth="1"/>
    <col min="7862" max="7862" width="8.25" style="37" bestFit="1" customWidth="1"/>
    <col min="7863" max="7863" width="4" style="37" customWidth="1"/>
    <col min="7864" max="7864" width="7.375" style="37" customWidth="1"/>
    <col min="7865" max="7865" width="4.125" style="37" bestFit="1" customWidth="1"/>
    <col min="7866" max="7867" width="6.75" style="37" bestFit="1" customWidth="1"/>
    <col min="7868" max="7868" width="10" style="37" customWidth="1"/>
    <col min="7869" max="8083" width="9.125" style="37"/>
    <col min="8084" max="8084" width="16.625" style="37" customWidth="1"/>
    <col min="8085" max="8085" width="5.125" style="37" bestFit="1" customWidth="1"/>
    <col min="8086" max="8086" width="9.25" style="37" bestFit="1" customWidth="1"/>
    <col min="8087" max="8087" width="4.125" style="37" bestFit="1" customWidth="1"/>
    <col min="8088" max="8088" width="8.25" style="37" bestFit="1" customWidth="1"/>
    <col min="8089" max="8089" width="5.75" style="37" customWidth="1"/>
    <col min="8090" max="8090" width="10.25" style="37" bestFit="1" customWidth="1"/>
    <col min="8091" max="8091" width="3.875" style="37" bestFit="1" customWidth="1"/>
    <col min="8092" max="8092" width="6.75" style="37" bestFit="1" customWidth="1"/>
    <col min="8093" max="8093" width="4.75" style="37" bestFit="1" customWidth="1"/>
    <col min="8094" max="8094" width="6.75" style="37" bestFit="1" customWidth="1"/>
    <col min="8095" max="8095" width="5.625" style="37" customWidth="1"/>
    <col min="8096" max="8096" width="8.25" style="37" bestFit="1" customWidth="1"/>
    <col min="8097" max="8097" width="4.125" style="37" bestFit="1" customWidth="1"/>
    <col min="8098" max="8098" width="8.25" style="37" bestFit="1" customWidth="1"/>
    <col min="8099" max="8099" width="3.875" style="37" customWidth="1"/>
    <col min="8100" max="8100" width="6.75" style="37" bestFit="1" customWidth="1"/>
    <col min="8101" max="8101" width="6.625" style="37" bestFit="1" customWidth="1"/>
    <col min="8102" max="8102" width="6.75" style="37" bestFit="1" customWidth="1"/>
    <col min="8103" max="8103" width="5.625" style="37" customWidth="1"/>
    <col min="8104" max="8104" width="8.125" style="37" customWidth="1"/>
    <col min="8105" max="8105" width="4.375" style="37" customWidth="1"/>
    <col min="8106" max="8106" width="9.25" style="37" customWidth="1"/>
    <col min="8107" max="8107" width="5.125" style="37" bestFit="1" customWidth="1"/>
    <col min="8108" max="8108" width="9.25" style="37" bestFit="1" customWidth="1"/>
    <col min="8109" max="8109" width="5.25" style="37" customWidth="1"/>
    <col min="8110" max="8110" width="8.625" style="37" customWidth="1"/>
    <col min="8111" max="8111" width="4.625" style="37" customWidth="1"/>
    <col min="8112" max="8112" width="6.625" style="37" bestFit="1" customWidth="1"/>
    <col min="8113" max="8113" width="4.625" style="37" customWidth="1"/>
    <col min="8114" max="8114" width="6.75" style="37" customWidth="1"/>
    <col min="8115" max="8115" width="5.125" style="37" customWidth="1"/>
    <col min="8116" max="8116" width="9.25" style="37" bestFit="1" customWidth="1"/>
    <col min="8117" max="8117" width="3.375" style="37" customWidth="1"/>
    <col min="8118" max="8118" width="8.25" style="37" bestFit="1" customWidth="1"/>
    <col min="8119" max="8119" width="4" style="37" customWidth="1"/>
    <col min="8120" max="8120" width="7.375" style="37" customWidth="1"/>
    <col min="8121" max="8121" width="4.125" style="37" bestFit="1" customWidth="1"/>
    <col min="8122" max="8123" width="6.75" style="37" bestFit="1" customWidth="1"/>
    <col min="8124" max="8124" width="10" style="37" customWidth="1"/>
    <col min="8125" max="8339" width="9.125" style="37"/>
    <col min="8340" max="8340" width="16.625" style="37" customWidth="1"/>
    <col min="8341" max="8341" width="5.125" style="37" bestFit="1" customWidth="1"/>
    <col min="8342" max="8342" width="9.25" style="37" bestFit="1" customWidth="1"/>
    <col min="8343" max="8343" width="4.125" style="37" bestFit="1" customWidth="1"/>
    <col min="8344" max="8344" width="8.25" style="37" bestFit="1" customWidth="1"/>
    <col min="8345" max="8345" width="5.75" style="37" customWidth="1"/>
    <col min="8346" max="8346" width="10.25" style="37" bestFit="1" customWidth="1"/>
    <col min="8347" max="8347" width="3.875" style="37" bestFit="1" customWidth="1"/>
    <col min="8348" max="8348" width="6.75" style="37" bestFit="1" customWidth="1"/>
    <col min="8349" max="8349" width="4.75" style="37" bestFit="1" customWidth="1"/>
    <col min="8350" max="8350" width="6.75" style="37" bestFit="1" customWidth="1"/>
    <col min="8351" max="8351" width="5.625" style="37" customWidth="1"/>
    <col min="8352" max="8352" width="8.25" style="37" bestFit="1" customWidth="1"/>
    <col min="8353" max="8353" width="4.125" style="37" bestFit="1" customWidth="1"/>
    <col min="8354" max="8354" width="8.25" style="37" bestFit="1" customWidth="1"/>
    <col min="8355" max="8355" width="3.875" style="37" customWidth="1"/>
    <col min="8356" max="8356" width="6.75" style="37" bestFit="1" customWidth="1"/>
    <col min="8357" max="8357" width="6.625" style="37" bestFit="1" customWidth="1"/>
    <col min="8358" max="8358" width="6.75" style="37" bestFit="1" customWidth="1"/>
    <col min="8359" max="8359" width="5.625" style="37" customWidth="1"/>
    <col min="8360" max="8360" width="8.125" style="37" customWidth="1"/>
    <col min="8361" max="8361" width="4.375" style="37" customWidth="1"/>
    <col min="8362" max="8362" width="9.25" style="37" customWidth="1"/>
    <col min="8363" max="8363" width="5.125" style="37" bestFit="1" customWidth="1"/>
    <col min="8364" max="8364" width="9.25" style="37" bestFit="1" customWidth="1"/>
    <col min="8365" max="8365" width="5.25" style="37" customWidth="1"/>
    <col min="8366" max="8366" width="8.625" style="37" customWidth="1"/>
    <col min="8367" max="8367" width="4.625" style="37" customWidth="1"/>
    <col min="8368" max="8368" width="6.625" style="37" bestFit="1" customWidth="1"/>
    <col min="8369" max="8369" width="4.625" style="37" customWidth="1"/>
    <col min="8370" max="8370" width="6.75" style="37" customWidth="1"/>
    <col min="8371" max="8371" width="5.125" style="37" customWidth="1"/>
    <col min="8372" max="8372" width="9.25" style="37" bestFit="1" customWidth="1"/>
    <col min="8373" max="8373" width="3.375" style="37" customWidth="1"/>
    <col min="8374" max="8374" width="8.25" style="37" bestFit="1" customWidth="1"/>
    <col min="8375" max="8375" width="4" style="37" customWidth="1"/>
    <col min="8376" max="8376" width="7.375" style="37" customWidth="1"/>
    <col min="8377" max="8377" width="4.125" style="37" bestFit="1" customWidth="1"/>
    <col min="8378" max="8379" width="6.75" style="37" bestFit="1" customWidth="1"/>
    <col min="8380" max="8380" width="10" style="37" customWidth="1"/>
    <col min="8381" max="8595" width="9.125" style="37"/>
    <col min="8596" max="8596" width="16.625" style="37" customWidth="1"/>
    <col min="8597" max="8597" width="5.125" style="37" bestFit="1" customWidth="1"/>
    <col min="8598" max="8598" width="9.25" style="37" bestFit="1" customWidth="1"/>
    <col min="8599" max="8599" width="4.125" style="37" bestFit="1" customWidth="1"/>
    <col min="8600" max="8600" width="8.25" style="37" bestFit="1" customWidth="1"/>
    <col min="8601" max="8601" width="5.75" style="37" customWidth="1"/>
    <col min="8602" max="8602" width="10.25" style="37" bestFit="1" customWidth="1"/>
    <col min="8603" max="8603" width="3.875" style="37" bestFit="1" customWidth="1"/>
    <col min="8604" max="8604" width="6.75" style="37" bestFit="1" customWidth="1"/>
    <col min="8605" max="8605" width="4.75" style="37" bestFit="1" customWidth="1"/>
    <col min="8606" max="8606" width="6.75" style="37" bestFit="1" customWidth="1"/>
    <col min="8607" max="8607" width="5.625" style="37" customWidth="1"/>
    <col min="8608" max="8608" width="8.25" style="37" bestFit="1" customWidth="1"/>
    <col min="8609" max="8609" width="4.125" style="37" bestFit="1" customWidth="1"/>
    <col min="8610" max="8610" width="8.25" style="37" bestFit="1" customWidth="1"/>
    <col min="8611" max="8611" width="3.875" style="37" customWidth="1"/>
    <col min="8612" max="8612" width="6.75" style="37" bestFit="1" customWidth="1"/>
    <col min="8613" max="8613" width="6.625" style="37" bestFit="1" customWidth="1"/>
    <col min="8614" max="8614" width="6.75" style="37" bestFit="1" customWidth="1"/>
    <col min="8615" max="8615" width="5.625" style="37" customWidth="1"/>
    <col min="8616" max="8616" width="8.125" style="37" customWidth="1"/>
    <col min="8617" max="8617" width="4.375" style="37" customWidth="1"/>
    <col min="8618" max="8618" width="9.25" style="37" customWidth="1"/>
    <col min="8619" max="8619" width="5.125" style="37" bestFit="1" customWidth="1"/>
    <col min="8620" max="8620" width="9.25" style="37" bestFit="1" customWidth="1"/>
    <col min="8621" max="8621" width="5.25" style="37" customWidth="1"/>
    <col min="8622" max="8622" width="8.625" style="37" customWidth="1"/>
    <col min="8623" max="8623" width="4.625" style="37" customWidth="1"/>
    <col min="8624" max="8624" width="6.625" style="37" bestFit="1" customWidth="1"/>
    <col min="8625" max="8625" width="4.625" style="37" customWidth="1"/>
    <col min="8626" max="8626" width="6.75" style="37" customWidth="1"/>
    <col min="8627" max="8627" width="5.125" style="37" customWidth="1"/>
    <col min="8628" max="8628" width="9.25" style="37" bestFit="1" customWidth="1"/>
    <col min="8629" max="8629" width="3.375" style="37" customWidth="1"/>
    <col min="8630" max="8630" width="8.25" style="37" bestFit="1" customWidth="1"/>
    <col min="8631" max="8631" width="4" style="37" customWidth="1"/>
    <col min="8632" max="8632" width="7.375" style="37" customWidth="1"/>
    <col min="8633" max="8633" width="4.125" style="37" bestFit="1" customWidth="1"/>
    <col min="8634" max="8635" width="6.75" style="37" bestFit="1" customWidth="1"/>
    <col min="8636" max="8636" width="10" style="37" customWidth="1"/>
    <col min="8637" max="8851" width="9.125" style="37"/>
    <col min="8852" max="8852" width="16.625" style="37" customWidth="1"/>
    <col min="8853" max="8853" width="5.125" style="37" bestFit="1" customWidth="1"/>
    <col min="8854" max="8854" width="9.25" style="37" bestFit="1" customWidth="1"/>
    <col min="8855" max="8855" width="4.125" style="37" bestFit="1" customWidth="1"/>
    <col min="8856" max="8856" width="8.25" style="37" bestFit="1" customWidth="1"/>
    <col min="8857" max="8857" width="5.75" style="37" customWidth="1"/>
    <col min="8858" max="8858" width="10.25" style="37" bestFit="1" customWidth="1"/>
    <col min="8859" max="8859" width="3.875" style="37" bestFit="1" customWidth="1"/>
    <col min="8860" max="8860" width="6.75" style="37" bestFit="1" customWidth="1"/>
    <col min="8861" max="8861" width="4.75" style="37" bestFit="1" customWidth="1"/>
    <col min="8862" max="8862" width="6.75" style="37" bestFit="1" customWidth="1"/>
    <col min="8863" max="8863" width="5.625" style="37" customWidth="1"/>
    <col min="8864" max="8864" width="8.25" style="37" bestFit="1" customWidth="1"/>
    <col min="8865" max="8865" width="4.125" style="37" bestFit="1" customWidth="1"/>
    <col min="8866" max="8866" width="8.25" style="37" bestFit="1" customWidth="1"/>
    <col min="8867" max="8867" width="3.875" style="37" customWidth="1"/>
    <col min="8868" max="8868" width="6.75" style="37" bestFit="1" customWidth="1"/>
    <col min="8869" max="8869" width="6.625" style="37" bestFit="1" customWidth="1"/>
    <col min="8870" max="8870" width="6.75" style="37" bestFit="1" customWidth="1"/>
    <col min="8871" max="8871" width="5.625" style="37" customWidth="1"/>
    <col min="8872" max="8872" width="8.125" style="37" customWidth="1"/>
    <col min="8873" max="8873" width="4.375" style="37" customWidth="1"/>
    <col min="8874" max="8874" width="9.25" style="37" customWidth="1"/>
    <col min="8875" max="8875" width="5.125" style="37" bestFit="1" customWidth="1"/>
    <col min="8876" max="8876" width="9.25" style="37" bestFit="1" customWidth="1"/>
    <col min="8877" max="8877" width="5.25" style="37" customWidth="1"/>
    <col min="8878" max="8878" width="8.625" style="37" customWidth="1"/>
    <col min="8879" max="8879" width="4.625" style="37" customWidth="1"/>
    <col min="8880" max="8880" width="6.625" style="37" bestFit="1" customWidth="1"/>
    <col min="8881" max="8881" width="4.625" style="37" customWidth="1"/>
    <col min="8882" max="8882" width="6.75" style="37" customWidth="1"/>
    <col min="8883" max="8883" width="5.125" style="37" customWidth="1"/>
    <col min="8884" max="8884" width="9.25" style="37" bestFit="1" customWidth="1"/>
    <col min="8885" max="8885" width="3.375" style="37" customWidth="1"/>
    <col min="8886" max="8886" width="8.25" style="37" bestFit="1" customWidth="1"/>
    <col min="8887" max="8887" width="4" style="37" customWidth="1"/>
    <col min="8888" max="8888" width="7.375" style="37" customWidth="1"/>
    <col min="8889" max="8889" width="4.125" style="37" bestFit="1" customWidth="1"/>
    <col min="8890" max="8891" width="6.75" style="37" bestFit="1" customWidth="1"/>
    <col min="8892" max="8892" width="10" style="37" customWidth="1"/>
    <col min="8893" max="9107" width="9.125" style="37"/>
    <col min="9108" max="9108" width="16.625" style="37" customWidth="1"/>
    <col min="9109" max="9109" width="5.125" style="37" bestFit="1" customWidth="1"/>
    <col min="9110" max="9110" width="9.25" style="37" bestFit="1" customWidth="1"/>
    <col min="9111" max="9111" width="4.125" style="37" bestFit="1" customWidth="1"/>
    <col min="9112" max="9112" width="8.25" style="37" bestFit="1" customWidth="1"/>
    <col min="9113" max="9113" width="5.75" style="37" customWidth="1"/>
    <col min="9114" max="9114" width="10.25" style="37" bestFit="1" customWidth="1"/>
    <col min="9115" max="9115" width="3.875" style="37" bestFit="1" customWidth="1"/>
    <col min="9116" max="9116" width="6.75" style="37" bestFit="1" customWidth="1"/>
    <col min="9117" max="9117" width="4.75" style="37" bestFit="1" customWidth="1"/>
    <col min="9118" max="9118" width="6.75" style="37" bestFit="1" customWidth="1"/>
    <col min="9119" max="9119" width="5.625" style="37" customWidth="1"/>
    <col min="9120" max="9120" width="8.25" style="37" bestFit="1" customWidth="1"/>
    <col min="9121" max="9121" width="4.125" style="37" bestFit="1" customWidth="1"/>
    <col min="9122" max="9122" width="8.25" style="37" bestFit="1" customWidth="1"/>
    <col min="9123" max="9123" width="3.875" style="37" customWidth="1"/>
    <col min="9124" max="9124" width="6.75" style="37" bestFit="1" customWidth="1"/>
    <col min="9125" max="9125" width="6.625" style="37" bestFit="1" customWidth="1"/>
    <col min="9126" max="9126" width="6.75" style="37" bestFit="1" customWidth="1"/>
    <col min="9127" max="9127" width="5.625" style="37" customWidth="1"/>
    <col min="9128" max="9128" width="8.125" style="37" customWidth="1"/>
    <col min="9129" max="9129" width="4.375" style="37" customWidth="1"/>
    <col min="9130" max="9130" width="9.25" style="37" customWidth="1"/>
    <col min="9131" max="9131" width="5.125" style="37" bestFit="1" customWidth="1"/>
    <col min="9132" max="9132" width="9.25" style="37" bestFit="1" customWidth="1"/>
    <col min="9133" max="9133" width="5.25" style="37" customWidth="1"/>
    <col min="9134" max="9134" width="8.625" style="37" customWidth="1"/>
    <col min="9135" max="9135" width="4.625" style="37" customWidth="1"/>
    <col min="9136" max="9136" width="6.625" style="37" bestFit="1" customWidth="1"/>
    <col min="9137" max="9137" width="4.625" style="37" customWidth="1"/>
    <col min="9138" max="9138" width="6.75" style="37" customWidth="1"/>
    <col min="9139" max="9139" width="5.125" style="37" customWidth="1"/>
    <col min="9140" max="9140" width="9.25" style="37" bestFit="1" customWidth="1"/>
    <col min="9141" max="9141" width="3.375" style="37" customWidth="1"/>
    <col min="9142" max="9142" width="8.25" style="37" bestFit="1" customWidth="1"/>
    <col min="9143" max="9143" width="4" style="37" customWidth="1"/>
    <col min="9144" max="9144" width="7.375" style="37" customWidth="1"/>
    <col min="9145" max="9145" width="4.125" style="37" bestFit="1" customWidth="1"/>
    <col min="9146" max="9147" width="6.75" style="37" bestFit="1" customWidth="1"/>
    <col min="9148" max="9148" width="10" style="37" customWidth="1"/>
    <col min="9149" max="9363" width="9.125" style="37"/>
    <col min="9364" max="9364" width="16.625" style="37" customWidth="1"/>
    <col min="9365" max="9365" width="5.125" style="37" bestFit="1" customWidth="1"/>
    <col min="9366" max="9366" width="9.25" style="37" bestFit="1" customWidth="1"/>
    <col min="9367" max="9367" width="4.125" style="37" bestFit="1" customWidth="1"/>
    <col min="9368" max="9368" width="8.25" style="37" bestFit="1" customWidth="1"/>
    <col min="9369" max="9369" width="5.75" style="37" customWidth="1"/>
    <col min="9370" max="9370" width="10.25" style="37" bestFit="1" customWidth="1"/>
    <col min="9371" max="9371" width="3.875" style="37" bestFit="1" customWidth="1"/>
    <col min="9372" max="9372" width="6.75" style="37" bestFit="1" customWidth="1"/>
    <col min="9373" max="9373" width="4.75" style="37" bestFit="1" customWidth="1"/>
    <col min="9374" max="9374" width="6.75" style="37" bestFit="1" customWidth="1"/>
    <col min="9375" max="9375" width="5.625" style="37" customWidth="1"/>
    <col min="9376" max="9376" width="8.25" style="37" bestFit="1" customWidth="1"/>
    <col min="9377" max="9377" width="4.125" style="37" bestFit="1" customWidth="1"/>
    <col min="9378" max="9378" width="8.25" style="37" bestFit="1" customWidth="1"/>
    <col min="9379" max="9379" width="3.875" style="37" customWidth="1"/>
    <col min="9380" max="9380" width="6.75" style="37" bestFit="1" customWidth="1"/>
    <col min="9381" max="9381" width="6.625" style="37" bestFit="1" customWidth="1"/>
    <col min="9382" max="9382" width="6.75" style="37" bestFit="1" customWidth="1"/>
    <col min="9383" max="9383" width="5.625" style="37" customWidth="1"/>
    <col min="9384" max="9384" width="8.125" style="37" customWidth="1"/>
    <col min="9385" max="9385" width="4.375" style="37" customWidth="1"/>
    <col min="9386" max="9386" width="9.25" style="37" customWidth="1"/>
    <col min="9387" max="9387" width="5.125" style="37" bestFit="1" customWidth="1"/>
    <col min="9388" max="9388" width="9.25" style="37" bestFit="1" customWidth="1"/>
    <col min="9389" max="9389" width="5.25" style="37" customWidth="1"/>
    <col min="9390" max="9390" width="8.625" style="37" customWidth="1"/>
    <col min="9391" max="9391" width="4.625" style="37" customWidth="1"/>
    <col min="9392" max="9392" width="6.625" style="37" bestFit="1" customWidth="1"/>
    <col min="9393" max="9393" width="4.625" style="37" customWidth="1"/>
    <col min="9394" max="9394" width="6.75" style="37" customWidth="1"/>
    <col min="9395" max="9395" width="5.125" style="37" customWidth="1"/>
    <col min="9396" max="9396" width="9.25" style="37" bestFit="1" customWidth="1"/>
    <col min="9397" max="9397" width="3.375" style="37" customWidth="1"/>
    <col min="9398" max="9398" width="8.25" style="37" bestFit="1" customWidth="1"/>
    <col min="9399" max="9399" width="4" style="37" customWidth="1"/>
    <col min="9400" max="9400" width="7.375" style="37" customWidth="1"/>
    <col min="9401" max="9401" width="4.125" style="37" bestFit="1" customWidth="1"/>
    <col min="9402" max="9403" width="6.75" style="37" bestFit="1" customWidth="1"/>
    <col min="9404" max="9404" width="10" style="37" customWidth="1"/>
    <col min="9405" max="9619" width="9.125" style="37"/>
    <col min="9620" max="9620" width="16.625" style="37" customWidth="1"/>
    <col min="9621" max="9621" width="5.125" style="37" bestFit="1" customWidth="1"/>
    <col min="9622" max="9622" width="9.25" style="37" bestFit="1" customWidth="1"/>
    <col min="9623" max="9623" width="4.125" style="37" bestFit="1" customWidth="1"/>
    <col min="9624" max="9624" width="8.25" style="37" bestFit="1" customWidth="1"/>
    <col min="9625" max="9625" width="5.75" style="37" customWidth="1"/>
    <col min="9626" max="9626" width="10.25" style="37" bestFit="1" customWidth="1"/>
    <col min="9627" max="9627" width="3.875" style="37" bestFit="1" customWidth="1"/>
    <col min="9628" max="9628" width="6.75" style="37" bestFit="1" customWidth="1"/>
    <col min="9629" max="9629" width="4.75" style="37" bestFit="1" customWidth="1"/>
    <col min="9630" max="9630" width="6.75" style="37" bestFit="1" customWidth="1"/>
    <col min="9631" max="9631" width="5.625" style="37" customWidth="1"/>
    <col min="9632" max="9632" width="8.25" style="37" bestFit="1" customWidth="1"/>
    <col min="9633" max="9633" width="4.125" style="37" bestFit="1" customWidth="1"/>
    <col min="9634" max="9634" width="8.25" style="37" bestFit="1" customWidth="1"/>
    <col min="9635" max="9635" width="3.875" style="37" customWidth="1"/>
    <col min="9636" max="9636" width="6.75" style="37" bestFit="1" customWidth="1"/>
    <col min="9637" max="9637" width="6.625" style="37" bestFit="1" customWidth="1"/>
    <col min="9638" max="9638" width="6.75" style="37" bestFit="1" customWidth="1"/>
    <col min="9639" max="9639" width="5.625" style="37" customWidth="1"/>
    <col min="9640" max="9640" width="8.125" style="37" customWidth="1"/>
    <col min="9641" max="9641" width="4.375" style="37" customWidth="1"/>
    <col min="9642" max="9642" width="9.25" style="37" customWidth="1"/>
    <col min="9643" max="9643" width="5.125" style="37" bestFit="1" customWidth="1"/>
    <col min="9644" max="9644" width="9.25" style="37" bestFit="1" customWidth="1"/>
    <col min="9645" max="9645" width="5.25" style="37" customWidth="1"/>
    <col min="9646" max="9646" width="8.625" style="37" customWidth="1"/>
    <col min="9647" max="9647" width="4.625" style="37" customWidth="1"/>
    <col min="9648" max="9648" width="6.625" style="37" bestFit="1" customWidth="1"/>
    <col min="9649" max="9649" width="4.625" style="37" customWidth="1"/>
    <col min="9650" max="9650" width="6.75" style="37" customWidth="1"/>
    <col min="9651" max="9651" width="5.125" style="37" customWidth="1"/>
    <col min="9652" max="9652" width="9.25" style="37" bestFit="1" customWidth="1"/>
    <col min="9653" max="9653" width="3.375" style="37" customWidth="1"/>
    <col min="9654" max="9654" width="8.25" style="37" bestFit="1" customWidth="1"/>
    <col min="9655" max="9655" width="4" style="37" customWidth="1"/>
    <col min="9656" max="9656" width="7.375" style="37" customWidth="1"/>
    <col min="9657" max="9657" width="4.125" style="37" bestFit="1" customWidth="1"/>
    <col min="9658" max="9659" width="6.75" style="37" bestFit="1" customWidth="1"/>
    <col min="9660" max="9660" width="10" style="37" customWidth="1"/>
    <col min="9661" max="9875" width="9.125" style="37"/>
    <col min="9876" max="9876" width="16.625" style="37" customWidth="1"/>
    <col min="9877" max="9877" width="5.125" style="37" bestFit="1" customWidth="1"/>
    <col min="9878" max="9878" width="9.25" style="37" bestFit="1" customWidth="1"/>
    <col min="9879" max="9879" width="4.125" style="37" bestFit="1" customWidth="1"/>
    <col min="9880" max="9880" width="8.25" style="37" bestFit="1" customWidth="1"/>
    <col min="9881" max="9881" width="5.75" style="37" customWidth="1"/>
    <col min="9882" max="9882" width="10.25" style="37" bestFit="1" customWidth="1"/>
    <col min="9883" max="9883" width="3.875" style="37" bestFit="1" customWidth="1"/>
    <col min="9884" max="9884" width="6.75" style="37" bestFit="1" customWidth="1"/>
    <col min="9885" max="9885" width="4.75" style="37" bestFit="1" customWidth="1"/>
    <col min="9886" max="9886" width="6.75" style="37" bestFit="1" customWidth="1"/>
    <col min="9887" max="9887" width="5.625" style="37" customWidth="1"/>
    <col min="9888" max="9888" width="8.25" style="37" bestFit="1" customWidth="1"/>
    <col min="9889" max="9889" width="4.125" style="37" bestFit="1" customWidth="1"/>
    <col min="9890" max="9890" width="8.25" style="37" bestFit="1" customWidth="1"/>
    <col min="9891" max="9891" width="3.875" style="37" customWidth="1"/>
    <col min="9892" max="9892" width="6.75" style="37" bestFit="1" customWidth="1"/>
    <col min="9893" max="9893" width="6.625" style="37" bestFit="1" customWidth="1"/>
    <col min="9894" max="9894" width="6.75" style="37" bestFit="1" customWidth="1"/>
    <col min="9895" max="9895" width="5.625" style="37" customWidth="1"/>
    <col min="9896" max="9896" width="8.125" style="37" customWidth="1"/>
    <col min="9897" max="9897" width="4.375" style="37" customWidth="1"/>
    <col min="9898" max="9898" width="9.25" style="37" customWidth="1"/>
    <col min="9899" max="9899" width="5.125" style="37" bestFit="1" customWidth="1"/>
    <col min="9900" max="9900" width="9.25" style="37" bestFit="1" customWidth="1"/>
    <col min="9901" max="9901" width="5.25" style="37" customWidth="1"/>
    <col min="9902" max="9902" width="8.625" style="37" customWidth="1"/>
    <col min="9903" max="9903" width="4.625" style="37" customWidth="1"/>
    <col min="9904" max="9904" width="6.625" style="37" bestFit="1" customWidth="1"/>
    <col min="9905" max="9905" width="4.625" style="37" customWidth="1"/>
    <col min="9906" max="9906" width="6.75" style="37" customWidth="1"/>
    <col min="9907" max="9907" width="5.125" style="37" customWidth="1"/>
    <col min="9908" max="9908" width="9.25" style="37" bestFit="1" customWidth="1"/>
    <col min="9909" max="9909" width="3.375" style="37" customWidth="1"/>
    <col min="9910" max="9910" width="8.25" style="37" bestFit="1" customWidth="1"/>
    <col min="9911" max="9911" width="4" style="37" customWidth="1"/>
    <col min="9912" max="9912" width="7.375" style="37" customWidth="1"/>
    <col min="9913" max="9913" width="4.125" style="37" bestFit="1" customWidth="1"/>
    <col min="9914" max="9915" width="6.75" style="37" bestFit="1" customWidth="1"/>
    <col min="9916" max="9916" width="10" style="37" customWidth="1"/>
    <col min="9917" max="10131" width="9.125" style="37"/>
    <col min="10132" max="10132" width="16.625" style="37" customWidth="1"/>
    <col min="10133" max="10133" width="5.125" style="37" bestFit="1" customWidth="1"/>
    <col min="10134" max="10134" width="9.25" style="37" bestFit="1" customWidth="1"/>
    <col min="10135" max="10135" width="4.125" style="37" bestFit="1" customWidth="1"/>
    <col min="10136" max="10136" width="8.25" style="37" bestFit="1" customWidth="1"/>
    <col min="10137" max="10137" width="5.75" style="37" customWidth="1"/>
    <col min="10138" max="10138" width="10.25" style="37" bestFit="1" customWidth="1"/>
    <col min="10139" max="10139" width="3.875" style="37" bestFit="1" customWidth="1"/>
    <col min="10140" max="10140" width="6.75" style="37" bestFit="1" customWidth="1"/>
    <col min="10141" max="10141" width="4.75" style="37" bestFit="1" customWidth="1"/>
    <col min="10142" max="10142" width="6.75" style="37" bestFit="1" customWidth="1"/>
    <col min="10143" max="10143" width="5.625" style="37" customWidth="1"/>
    <col min="10144" max="10144" width="8.25" style="37" bestFit="1" customWidth="1"/>
    <col min="10145" max="10145" width="4.125" style="37" bestFit="1" customWidth="1"/>
    <col min="10146" max="10146" width="8.25" style="37" bestFit="1" customWidth="1"/>
    <col min="10147" max="10147" width="3.875" style="37" customWidth="1"/>
    <col min="10148" max="10148" width="6.75" style="37" bestFit="1" customWidth="1"/>
    <col min="10149" max="10149" width="6.625" style="37" bestFit="1" customWidth="1"/>
    <col min="10150" max="10150" width="6.75" style="37" bestFit="1" customWidth="1"/>
    <col min="10151" max="10151" width="5.625" style="37" customWidth="1"/>
    <col min="10152" max="10152" width="8.125" style="37" customWidth="1"/>
    <col min="10153" max="10153" width="4.375" style="37" customWidth="1"/>
    <col min="10154" max="10154" width="9.25" style="37" customWidth="1"/>
    <col min="10155" max="10155" width="5.125" style="37" bestFit="1" customWidth="1"/>
    <col min="10156" max="10156" width="9.25" style="37" bestFit="1" customWidth="1"/>
    <col min="10157" max="10157" width="5.25" style="37" customWidth="1"/>
    <col min="10158" max="10158" width="8.625" style="37" customWidth="1"/>
    <col min="10159" max="10159" width="4.625" style="37" customWidth="1"/>
    <col min="10160" max="10160" width="6.625" style="37" bestFit="1" customWidth="1"/>
    <col min="10161" max="10161" width="4.625" style="37" customWidth="1"/>
    <col min="10162" max="10162" width="6.75" style="37" customWidth="1"/>
    <col min="10163" max="10163" width="5.125" style="37" customWidth="1"/>
    <col min="10164" max="10164" width="9.25" style="37" bestFit="1" customWidth="1"/>
    <col min="10165" max="10165" width="3.375" style="37" customWidth="1"/>
    <col min="10166" max="10166" width="8.25" style="37" bestFit="1" customWidth="1"/>
    <col min="10167" max="10167" width="4" style="37" customWidth="1"/>
    <col min="10168" max="10168" width="7.375" style="37" customWidth="1"/>
    <col min="10169" max="10169" width="4.125" style="37" bestFit="1" customWidth="1"/>
    <col min="10170" max="10171" width="6.75" style="37" bestFit="1" customWidth="1"/>
    <col min="10172" max="10172" width="10" style="37" customWidth="1"/>
    <col min="10173" max="10387" width="9.125" style="37"/>
    <col min="10388" max="10388" width="16.625" style="37" customWidth="1"/>
    <col min="10389" max="10389" width="5.125" style="37" bestFit="1" customWidth="1"/>
    <col min="10390" max="10390" width="9.25" style="37" bestFit="1" customWidth="1"/>
    <col min="10391" max="10391" width="4.125" style="37" bestFit="1" customWidth="1"/>
    <col min="10392" max="10392" width="8.25" style="37" bestFit="1" customWidth="1"/>
    <col min="10393" max="10393" width="5.75" style="37" customWidth="1"/>
    <col min="10394" max="10394" width="10.25" style="37" bestFit="1" customWidth="1"/>
    <col min="10395" max="10395" width="3.875" style="37" bestFit="1" customWidth="1"/>
    <col min="10396" max="10396" width="6.75" style="37" bestFit="1" customWidth="1"/>
    <col min="10397" max="10397" width="4.75" style="37" bestFit="1" customWidth="1"/>
    <col min="10398" max="10398" width="6.75" style="37" bestFit="1" customWidth="1"/>
    <col min="10399" max="10399" width="5.625" style="37" customWidth="1"/>
    <col min="10400" max="10400" width="8.25" style="37" bestFit="1" customWidth="1"/>
    <col min="10401" max="10401" width="4.125" style="37" bestFit="1" customWidth="1"/>
    <col min="10402" max="10402" width="8.25" style="37" bestFit="1" customWidth="1"/>
    <col min="10403" max="10403" width="3.875" style="37" customWidth="1"/>
    <col min="10404" max="10404" width="6.75" style="37" bestFit="1" customWidth="1"/>
    <col min="10405" max="10405" width="6.625" style="37" bestFit="1" customWidth="1"/>
    <col min="10406" max="10406" width="6.75" style="37" bestFit="1" customWidth="1"/>
    <col min="10407" max="10407" width="5.625" style="37" customWidth="1"/>
    <col min="10408" max="10408" width="8.125" style="37" customWidth="1"/>
    <col min="10409" max="10409" width="4.375" style="37" customWidth="1"/>
    <col min="10410" max="10410" width="9.25" style="37" customWidth="1"/>
    <col min="10411" max="10411" width="5.125" style="37" bestFit="1" customWidth="1"/>
    <col min="10412" max="10412" width="9.25" style="37" bestFit="1" customWidth="1"/>
    <col min="10413" max="10413" width="5.25" style="37" customWidth="1"/>
    <col min="10414" max="10414" width="8.625" style="37" customWidth="1"/>
    <col min="10415" max="10415" width="4.625" style="37" customWidth="1"/>
    <col min="10416" max="10416" width="6.625" style="37" bestFit="1" customWidth="1"/>
    <col min="10417" max="10417" width="4.625" style="37" customWidth="1"/>
    <col min="10418" max="10418" width="6.75" style="37" customWidth="1"/>
    <col min="10419" max="10419" width="5.125" style="37" customWidth="1"/>
    <col min="10420" max="10420" width="9.25" style="37" bestFit="1" customWidth="1"/>
    <col min="10421" max="10421" width="3.375" style="37" customWidth="1"/>
    <col min="10422" max="10422" width="8.25" style="37" bestFit="1" customWidth="1"/>
    <col min="10423" max="10423" width="4" style="37" customWidth="1"/>
    <col min="10424" max="10424" width="7.375" style="37" customWidth="1"/>
    <col min="10425" max="10425" width="4.125" style="37" bestFit="1" customWidth="1"/>
    <col min="10426" max="10427" width="6.75" style="37" bestFit="1" customWidth="1"/>
    <col min="10428" max="10428" width="10" style="37" customWidth="1"/>
    <col min="10429" max="10643" width="9.125" style="37"/>
    <col min="10644" max="10644" width="16.625" style="37" customWidth="1"/>
    <col min="10645" max="10645" width="5.125" style="37" bestFit="1" customWidth="1"/>
    <col min="10646" max="10646" width="9.25" style="37" bestFit="1" customWidth="1"/>
    <col min="10647" max="10647" width="4.125" style="37" bestFit="1" customWidth="1"/>
    <col min="10648" max="10648" width="8.25" style="37" bestFit="1" customWidth="1"/>
    <col min="10649" max="10649" width="5.75" style="37" customWidth="1"/>
    <col min="10650" max="10650" width="10.25" style="37" bestFit="1" customWidth="1"/>
    <col min="10651" max="10651" width="3.875" style="37" bestFit="1" customWidth="1"/>
    <col min="10652" max="10652" width="6.75" style="37" bestFit="1" customWidth="1"/>
    <col min="10653" max="10653" width="4.75" style="37" bestFit="1" customWidth="1"/>
    <col min="10654" max="10654" width="6.75" style="37" bestFit="1" customWidth="1"/>
    <col min="10655" max="10655" width="5.625" style="37" customWidth="1"/>
    <col min="10656" max="10656" width="8.25" style="37" bestFit="1" customWidth="1"/>
    <col min="10657" max="10657" width="4.125" style="37" bestFit="1" customWidth="1"/>
    <col min="10658" max="10658" width="8.25" style="37" bestFit="1" customWidth="1"/>
    <col min="10659" max="10659" width="3.875" style="37" customWidth="1"/>
    <col min="10660" max="10660" width="6.75" style="37" bestFit="1" customWidth="1"/>
    <col min="10661" max="10661" width="6.625" style="37" bestFit="1" customWidth="1"/>
    <col min="10662" max="10662" width="6.75" style="37" bestFit="1" customWidth="1"/>
    <col min="10663" max="10663" width="5.625" style="37" customWidth="1"/>
    <col min="10664" max="10664" width="8.125" style="37" customWidth="1"/>
    <col min="10665" max="10665" width="4.375" style="37" customWidth="1"/>
    <col min="10666" max="10666" width="9.25" style="37" customWidth="1"/>
    <col min="10667" max="10667" width="5.125" style="37" bestFit="1" customWidth="1"/>
    <col min="10668" max="10668" width="9.25" style="37" bestFit="1" customWidth="1"/>
    <col min="10669" max="10669" width="5.25" style="37" customWidth="1"/>
    <col min="10670" max="10670" width="8.625" style="37" customWidth="1"/>
    <col min="10671" max="10671" width="4.625" style="37" customWidth="1"/>
    <col min="10672" max="10672" width="6.625" style="37" bestFit="1" customWidth="1"/>
    <col min="10673" max="10673" width="4.625" style="37" customWidth="1"/>
    <col min="10674" max="10674" width="6.75" style="37" customWidth="1"/>
    <col min="10675" max="10675" width="5.125" style="37" customWidth="1"/>
    <col min="10676" max="10676" width="9.25" style="37" bestFit="1" customWidth="1"/>
    <col min="10677" max="10677" width="3.375" style="37" customWidth="1"/>
    <col min="10678" max="10678" width="8.25" style="37" bestFit="1" customWidth="1"/>
    <col min="10679" max="10679" width="4" style="37" customWidth="1"/>
    <col min="10680" max="10680" width="7.375" style="37" customWidth="1"/>
    <col min="10681" max="10681" width="4.125" style="37" bestFit="1" customWidth="1"/>
    <col min="10682" max="10683" width="6.75" style="37" bestFit="1" customWidth="1"/>
    <col min="10684" max="10684" width="10" style="37" customWidth="1"/>
    <col min="10685" max="10899" width="9.125" style="37"/>
    <col min="10900" max="10900" width="16.625" style="37" customWidth="1"/>
    <col min="10901" max="10901" width="5.125" style="37" bestFit="1" customWidth="1"/>
    <col min="10902" max="10902" width="9.25" style="37" bestFit="1" customWidth="1"/>
    <col min="10903" max="10903" width="4.125" style="37" bestFit="1" customWidth="1"/>
    <col min="10904" max="10904" width="8.25" style="37" bestFit="1" customWidth="1"/>
    <col min="10905" max="10905" width="5.75" style="37" customWidth="1"/>
    <col min="10906" max="10906" width="10.25" style="37" bestFit="1" customWidth="1"/>
    <col min="10907" max="10907" width="3.875" style="37" bestFit="1" customWidth="1"/>
    <col min="10908" max="10908" width="6.75" style="37" bestFit="1" customWidth="1"/>
    <col min="10909" max="10909" width="4.75" style="37" bestFit="1" customWidth="1"/>
    <col min="10910" max="10910" width="6.75" style="37" bestFit="1" customWidth="1"/>
    <col min="10911" max="10911" width="5.625" style="37" customWidth="1"/>
    <col min="10912" max="10912" width="8.25" style="37" bestFit="1" customWidth="1"/>
    <col min="10913" max="10913" width="4.125" style="37" bestFit="1" customWidth="1"/>
    <col min="10914" max="10914" width="8.25" style="37" bestFit="1" customWidth="1"/>
    <col min="10915" max="10915" width="3.875" style="37" customWidth="1"/>
    <col min="10916" max="10916" width="6.75" style="37" bestFit="1" customWidth="1"/>
    <col min="10917" max="10917" width="6.625" style="37" bestFit="1" customWidth="1"/>
    <col min="10918" max="10918" width="6.75" style="37" bestFit="1" customWidth="1"/>
    <col min="10919" max="10919" width="5.625" style="37" customWidth="1"/>
    <col min="10920" max="10920" width="8.125" style="37" customWidth="1"/>
    <col min="10921" max="10921" width="4.375" style="37" customWidth="1"/>
    <col min="10922" max="10922" width="9.25" style="37" customWidth="1"/>
    <col min="10923" max="10923" width="5.125" style="37" bestFit="1" customWidth="1"/>
    <col min="10924" max="10924" width="9.25" style="37" bestFit="1" customWidth="1"/>
    <col min="10925" max="10925" width="5.25" style="37" customWidth="1"/>
    <col min="10926" max="10926" width="8.625" style="37" customWidth="1"/>
    <col min="10927" max="10927" width="4.625" style="37" customWidth="1"/>
    <col min="10928" max="10928" width="6.625" style="37" bestFit="1" customWidth="1"/>
    <col min="10929" max="10929" width="4.625" style="37" customWidth="1"/>
    <col min="10930" max="10930" width="6.75" style="37" customWidth="1"/>
    <col min="10931" max="10931" width="5.125" style="37" customWidth="1"/>
    <col min="10932" max="10932" width="9.25" style="37" bestFit="1" customWidth="1"/>
    <col min="10933" max="10933" width="3.375" style="37" customWidth="1"/>
    <col min="10934" max="10934" width="8.25" style="37" bestFit="1" customWidth="1"/>
    <col min="10935" max="10935" width="4" style="37" customWidth="1"/>
    <col min="10936" max="10936" width="7.375" style="37" customWidth="1"/>
    <col min="10937" max="10937" width="4.125" style="37" bestFit="1" customWidth="1"/>
    <col min="10938" max="10939" width="6.75" style="37" bestFit="1" customWidth="1"/>
    <col min="10940" max="10940" width="10" style="37" customWidth="1"/>
    <col min="10941" max="11155" width="9.125" style="37"/>
    <col min="11156" max="11156" width="16.625" style="37" customWidth="1"/>
    <col min="11157" max="11157" width="5.125" style="37" bestFit="1" customWidth="1"/>
    <col min="11158" max="11158" width="9.25" style="37" bestFit="1" customWidth="1"/>
    <col min="11159" max="11159" width="4.125" style="37" bestFit="1" customWidth="1"/>
    <col min="11160" max="11160" width="8.25" style="37" bestFit="1" customWidth="1"/>
    <col min="11161" max="11161" width="5.75" style="37" customWidth="1"/>
    <col min="11162" max="11162" width="10.25" style="37" bestFit="1" customWidth="1"/>
    <col min="11163" max="11163" width="3.875" style="37" bestFit="1" customWidth="1"/>
    <col min="11164" max="11164" width="6.75" style="37" bestFit="1" customWidth="1"/>
    <col min="11165" max="11165" width="4.75" style="37" bestFit="1" customWidth="1"/>
    <col min="11166" max="11166" width="6.75" style="37" bestFit="1" customWidth="1"/>
    <col min="11167" max="11167" width="5.625" style="37" customWidth="1"/>
    <col min="11168" max="11168" width="8.25" style="37" bestFit="1" customWidth="1"/>
    <col min="11169" max="11169" width="4.125" style="37" bestFit="1" customWidth="1"/>
    <col min="11170" max="11170" width="8.25" style="37" bestFit="1" customWidth="1"/>
    <col min="11171" max="11171" width="3.875" style="37" customWidth="1"/>
    <col min="11172" max="11172" width="6.75" style="37" bestFit="1" customWidth="1"/>
    <col min="11173" max="11173" width="6.625" style="37" bestFit="1" customWidth="1"/>
    <col min="11174" max="11174" width="6.75" style="37" bestFit="1" customWidth="1"/>
    <col min="11175" max="11175" width="5.625" style="37" customWidth="1"/>
    <col min="11176" max="11176" width="8.125" style="37" customWidth="1"/>
    <col min="11177" max="11177" width="4.375" style="37" customWidth="1"/>
    <col min="11178" max="11178" width="9.25" style="37" customWidth="1"/>
    <col min="11179" max="11179" width="5.125" style="37" bestFit="1" customWidth="1"/>
    <col min="11180" max="11180" width="9.25" style="37" bestFit="1" customWidth="1"/>
    <col min="11181" max="11181" width="5.25" style="37" customWidth="1"/>
    <col min="11182" max="11182" width="8.625" style="37" customWidth="1"/>
    <col min="11183" max="11183" width="4.625" style="37" customWidth="1"/>
    <col min="11184" max="11184" width="6.625" style="37" bestFit="1" customWidth="1"/>
    <col min="11185" max="11185" width="4.625" style="37" customWidth="1"/>
    <col min="11186" max="11186" width="6.75" style="37" customWidth="1"/>
    <col min="11187" max="11187" width="5.125" style="37" customWidth="1"/>
    <col min="11188" max="11188" width="9.25" style="37" bestFit="1" customWidth="1"/>
    <col min="11189" max="11189" width="3.375" style="37" customWidth="1"/>
    <col min="11190" max="11190" width="8.25" style="37" bestFit="1" customWidth="1"/>
    <col min="11191" max="11191" width="4" style="37" customWidth="1"/>
    <col min="11192" max="11192" width="7.375" style="37" customWidth="1"/>
    <col min="11193" max="11193" width="4.125" style="37" bestFit="1" customWidth="1"/>
    <col min="11194" max="11195" width="6.75" style="37" bestFit="1" customWidth="1"/>
    <col min="11196" max="11196" width="10" style="37" customWidth="1"/>
    <col min="11197" max="11411" width="9.125" style="37"/>
    <col min="11412" max="11412" width="16.625" style="37" customWidth="1"/>
    <col min="11413" max="11413" width="5.125" style="37" bestFit="1" customWidth="1"/>
    <col min="11414" max="11414" width="9.25" style="37" bestFit="1" customWidth="1"/>
    <col min="11415" max="11415" width="4.125" style="37" bestFit="1" customWidth="1"/>
    <col min="11416" max="11416" width="8.25" style="37" bestFit="1" customWidth="1"/>
    <col min="11417" max="11417" width="5.75" style="37" customWidth="1"/>
    <col min="11418" max="11418" width="10.25" style="37" bestFit="1" customWidth="1"/>
    <col min="11419" max="11419" width="3.875" style="37" bestFit="1" customWidth="1"/>
    <col min="11420" max="11420" width="6.75" style="37" bestFit="1" customWidth="1"/>
    <col min="11421" max="11421" width="4.75" style="37" bestFit="1" customWidth="1"/>
    <col min="11422" max="11422" width="6.75" style="37" bestFit="1" customWidth="1"/>
    <col min="11423" max="11423" width="5.625" style="37" customWidth="1"/>
    <col min="11424" max="11424" width="8.25" style="37" bestFit="1" customWidth="1"/>
    <col min="11425" max="11425" width="4.125" style="37" bestFit="1" customWidth="1"/>
    <col min="11426" max="11426" width="8.25" style="37" bestFit="1" customWidth="1"/>
    <col min="11427" max="11427" width="3.875" style="37" customWidth="1"/>
    <col min="11428" max="11428" width="6.75" style="37" bestFit="1" customWidth="1"/>
    <col min="11429" max="11429" width="6.625" style="37" bestFit="1" customWidth="1"/>
    <col min="11430" max="11430" width="6.75" style="37" bestFit="1" customWidth="1"/>
    <col min="11431" max="11431" width="5.625" style="37" customWidth="1"/>
    <col min="11432" max="11432" width="8.125" style="37" customWidth="1"/>
    <col min="11433" max="11433" width="4.375" style="37" customWidth="1"/>
    <col min="11434" max="11434" width="9.25" style="37" customWidth="1"/>
    <col min="11435" max="11435" width="5.125" style="37" bestFit="1" customWidth="1"/>
    <col min="11436" max="11436" width="9.25" style="37" bestFit="1" customWidth="1"/>
    <col min="11437" max="11437" width="5.25" style="37" customWidth="1"/>
    <col min="11438" max="11438" width="8.625" style="37" customWidth="1"/>
    <col min="11439" max="11439" width="4.625" style="37" customWidth="1"/>
    <col min="11440" max="11440" width="6.625" style="37" bestFit="1" customWidth="1"/>
    <col min="11441" max="11441" width="4.625" style="37" customWidth="1"/>
    <col min="11442" max="11442" width="6.75" style="37" customWidth="1"/>
    <col min="11443" max="11443" width="5.125" style="37" customWidth="1"/>
    <col min="11444" max="11444" width="9.25" style="37" bestFit="1" customWidth="1"/>
    <col min="11445" max="11445" width="3.375" style="37" customWidth="1"/>
    <col min="11446" max="11446" width="8.25" style="37" bestFit="1" customWidth="1"/>
    <col min="11447" max="11447" width="4" style="37" customWidth="1"/>
    <col min="11448" max="11448" width="7.375" style="37" customWidth="1"/>
    <col min="11449" max="11449" width="4.125" style="37" bestFit="1" customWidth="1"/>
    <col min="11450" max="11451" width="6.75" style="37" bestFit="1" customWidth="1"/>
    <col min="11452" max="11452" width="10" style="37" customWidth="1"/>
    <col min="11453" max="11667" width="9.125" style="37"/>
    <col min="11668" max="11668" width="16.625" style="37" customWidth="1"/>
    <col min="11669" max="11669" width="5.125" style="37" bestFit="1" customWidth="1"/>
    <col min="11670" max="11670" width="9.25" style="37" bestFit="1" customWidth="1"/>
    <col min="11671" max="11671" width="4.125" style="37" bestFit="1" customWidth="1"/>
    <col min="11672" max="11672" width="8.25" style="37" bestFit="1" customWidth="1"/>
    <col min="11673" max="11673" width="5.75" style="37" customWidth="1"/>
    <col min="11674" max="11674" width="10.25" style="37" bestFit="1" customWidth="1"/>
    <col min="11675" max="11675" width="3.875" style="37" bestFit="1" customWidth="1"/>
    <col min="11676" max="11676" width="6.75" style="37" bestFit="1" customWidth="1"/>
    <col min="11677" max="11677" width="4.75" style="37" bestFit="1" customWidth="1"/>
    <col min="11678" max="11678" width="6.75" style="37" bestFit="1" customWidth="1"/>
    <col min="11679" max="11679" width="5.625" style="37" customWidth="1"/>
    <col min="11680" max="11680" width="8.25" style="37" bestFit="1" customWidth="1"/>
    <col min="11681" max="11681" width="4.125" style="37" bestFit="1" customWidth="1"/>
    <col min="11682" max="11682" width="8.25" style="37" bestFit="1" customWidth="1"/>
    <col min="11683" max="11683" width="3.875" style="37" customWidth="1"/>
    <col min="11684" max="11684" width="6.75" style="37" bestFit="1" customWidth="1"/>
    <col min="11685" max="11685" width="6.625" style="37" bestFit="1" customWidth="1"/>
    <col min="11686" max="11686" width="6.75" style="37" bestFit="1" customWidth="1"/>
    <col min="11687" max="11687" width="5.625" style="37" customWidth="1"/>
    <col min="11688" max="11688" width="8.125" style="37" customWidth="1"/>
    <col min="11689" max="11689" width="4.375" style="37" customWidth="1"/>
    <col min="11690" max="11690" width="9.25" style="37" customWidth="1"/>
    <col min="11691" max="11691" width="5.125" style="37" bestFit="1" customWidth="1"/>
    <col min="11692" max="11692" width="9.25" style="37" bestFit="1" customWidth="1"/>
    <col min="11693" max="11693" width="5.25" style="37" customWidth="1"/>
    <col min="11694" max="11694" width="8.625" style="37" customWidth="1"/>
    <col min="11695" max="11695" width="4.625" style="37" customWidth="1"/>
    <col min="11696" max="11696" width="6.625" style="37" bestFit="1" customWidth="1"/>
    <col min="11697" max="11697" width="4.625" style="37" customWidth="1"/>
    <col min="11698" max="11698" width="6.75" style="37" customWidth="1"/>
    <col min="11699" max="11699" width="5.125" style="37" customWidth="1"/>
    <col min="11700" max="11700" width="9.25" style="37" bestFit="1" customWidth="1"/>
    <col min="11701" max="11701" width="3.375" style="37" customWidth="1"/>
    <col min="11702" max="11702" width="8.25" style="37" bestFit="1" customWidth="1"/>
    <col min="11703" max="11703" width="4" style="37" customWidth="1"/>
    <col min="11704" max="11704" width="7.375" style="37" customWidth="1"/>
    <col min="11705" max="11705" width="4.125" style="37" bestFit="1" customWidth="1"/>
    <col min="11706" max="11707" width="6.75" style="37" bestFit="1" customWidth="1"/>
    <col min="11708" max="11708" width="10" style="37" customWidth="1"/>
    <col min="11709" max="11923" width="9.125" style="37"/>
    <col min="11924" max="11924" width="16.625" style="37" customWidth="1"/>
    <col min="11925" max="11925" width="5.125" style="37" bestFit="1" customWidth="1"/>
    <col min="11926" max="11926" width="9.25" style="37" bestFit="1" customWidth="1"/>
    <col min="11927" max="11927" width="4.125" style="37" bestFit="1" customWidth="1"/>
    <col min="11928" max="11928" width="8.25" style="37" bestFit="1" customWidth="1"/>
    <col min="11929" max="11929" width="5.75" style="37" customWidth="1"/>
    <col min="11930" max="11930" width="10.25" style="37" bestFit="1" customWidth="1"/>
    <col min="11931" max="11931" width="3.875" style="37" bestFit="1" customWidth="1"/>
    <col min="11932" max="11932" width="6.75" style="37" bestFit="1" customWidth="1"/>
    <col min="11933" max="11933" width="4.75" style="37" bestFit="1" customWidth="1"/>
    <col min="11934" max="11934" width="6.75" style="37" bestFit="1" customWidth="1"/>
    <col min="11935" max="11935" width="5.625" style="37" customWidth="1"/>
    <col min="11936" max="11936" width="8.25" style="37" bestFit="1" customWidth="1"/>
    <col min="11937" max="11937" width="4.125" style="37" bestFit="1" customWidth="1"/>
    <col min="11938" max="11938" width="8.25" style="37" bestFit="1" customWidth="1"/>
    <col min="11939" max="11939" width="3.875" style="37" customWidth="1"/>
    <col min="11940" max="11940" width="6.75" style="37" bestFit="1" customWidth="1"/>
    <col min="11941" max="11941" width="6.625" style="37" bestFit="1" customWidth="1"/>
    <col min="11942" max="11942" width="6.75" style="37" bestFit="1" customWidth="1"/>
    <col min="11943" max="11943" width="5.625" style="37" customWidth="1"/>
    <col min="11944" max="11944" width="8.125" style="37" customWidth="1"/>
    <col min="11945" max="11945" width="4.375" style="37" customWidth="1"/>
    <col min="11946" max="11946" width="9.25" style="37" customWidth="1"/>
    <col min="11947" max="11947" width="5.125" style="37" bestFit="1" customWidth="1"/>
    <col min="11948" max="11948" width="9.25" style="37" bestFit="1" customWidth="1"/>
    <col min="11949" max="11949" width="5.25" style="37" customWidth="1"/>
    <col min="11950" max="11950" width="8.625" style="37" customWidth="1"/>
    <col min="11951" max="11951" width="4.625" style="37" customWidth="1"/>
    <col min="11952" max="11952" width="6.625" style="37" bestFit="1" customWidth="1"/>
    <col min="11953" max="11953" width="4.625" style="37" customWidth="1"/>
    <col min="11954" max="11954" width="6.75" style="37" customWidth="1"/>
    <col min="11955" max="11955" width="5.125" style="37" customWidth="1"/>
    <col min="11956" max="11956" width="9.25" style="37" bestFit="1" customWidth="1"/>
    <col min="11957" max="11957" width="3.375" style="37" customWidth="1"/>
    <col min="11958" max="11958" width="8.25" style="37" bestFit="1" customWidth="1"/>
    <col min="11959" max="11959" width="4" style="37" customWidth="1"/>
    <col min="11960" max="11960" width="7.375" style="37" customWidth="1"/>
    <col min="11961" max="11961" width="4.125" style="37" bestFit="1" customWidth="1"/>
    <col min="11962" max="11963" width="6.75" style="37" bestFit="1" customWidth="1"/>
    <col min="11964" max="11964" width="10" style="37" customWidth="1"/>
    <col min="11965" max="12179" width="9.125" style="37"/>
    <col min="12180" max="12180" width="16.625" style="37" customWidth="1"/>
    <col min="12181" max="12181" width="5.125" style="37" bestFit="1" customWidth="1"/>
    <col min="12182" max="12182" width="9.25" style="37" bestFit="1" customWidth="1"/>
    <col min="12183" max="12183" width="4.125" style="37" bestFit="1" customWidth="1"/>
    <col min="12184" max="12184" width="8.25" style="37" bestFit="1" customWidth="1"/>
    <col min="12185" max="12185" width="5.75" style="37" customWidth="1"/>
    <col min="12186" max="12186" width="10.25" style="37" bestFit="1" customWidth="1"/>
    <col min="12187" max="12187" width="3.875" style="37" bestFit="1" customWidth="1"/>
    <col min="12188" max="12188" width="6.75" style="37" bestFit="1" customWidth="1"/>
    <col min="12189" max="12189" width="4.75" style="37" bestFit="1" customWidth="1"/>
    <col min="12190" max="12190" width="6.75" style="37" bestFit="1" customWidth="1"/>
    <col min="12191" max="12191" width="5.625" style="37" customWidth="1"/>
    <col min="12192" max="12192" width="8.25" style="37" bestFit="1" customWidth="1"/>
    <col min="12193" max="12193" width="4.125" style="37" bestFit="1" customWidth="1"/>
    <col min="12194" max="12194" width="8.25" style="37" bestFit="1" customWidth="1"/>
    <col min="12195" max="12195" width="3.875" style="37" customWidth="1"/>
    <col min="12196" max="12196" width="6.75" style="37" bestFit="1" customWidth="1"/>
    <col min="12197" max="12197" width="6.625" style="37" bestFit="1" customWidth="1"/>
    <col min="12198" max="12198" width="6.75" style="37" bestFit="1" customWidth="1"/>
    <col min="12199" max="12199" width="5.625" style="37" customWidth="1"/>
    <col min="12200" max="12200" width="8.125" style="37" customWidth="1"/>
    <col min="12201" max="12201" width="4.375" style="37" customWidth="1"/>
    <col min="12202" max="12202" width="9.25" style="37" customWidth="1"/>
    <col min="12203" max="12203" width="5.125" style="37" bestFit="1" customWidth="1"/>
    <col min="12204" max="12204" width="9.25" style="37" bestFit="1" customWidth="1"/>
    <col min="12205" max="12205" width="5.25" style="37" customWidth="1"/>
    <col min="12206" max="12206" width="8.625" style="37" customWidth="1"/>
    <col min="12207" max="12207" width="4.625" style="37" customWidth="1"/>
    <col min="12208" max="12208" width="6.625" style="37" bestFit="1" customWidth="1"/>
    <col min="12209" max="12209" width="4.625" style="37" customWidth="1"/>
    <col min="12210" max="12210" width="6.75" style="37" customWidth="1"/>
    <col min="12211" max="12211" width="5.125" style="37" customWidth="1"/>
    <col min="12212" max="12212" width="9.25" style="37" bestFit="1" customWidth="1"/>
    <col min="12213" max="12213" width="3.375" style="37" customWidth="1"/>
    <col min="12214" max="12214" width="8.25" style="37" bestFit="1" customWidth="1"/>
    <col min="12215" max="12215" width="4" style="37" customWidth="1"/>
    <col min="12216" max="12216" width="7.375" style="37" customWidth="1"/>
    <col min="12217" max="12217" width="4.125" style="37" bestFit="1" customWidth="1"/>
    <col min="12218" max="12219" width="6.75" style="37" bestFit="1" customWidth="1"/>
    <col min="12220" max="12220" width="10" style="37" customWidth="1"/>
    <col min="12221" max="12435" width="9.125" style="37"/>
    <col min="12436" max="12436" width="16.625" style="37" customWidth="1"/>
    <col min="12437" max="12437" width="5.125" style="37" bestFit="1" customWidth="1"/>
    <col min="12438" max="12438" width="9.25" style="37" bestFit="1" customWidth="1"/>
    <col min="12439" max="12439" width="4.125" style="37" bestFit="1" customWidth="1"/>
    <col min="12440" max="12440" width="8.25" style="37" bestFit="1" customWidth="1"/>
    <col min="12441" max="12441" width="5.75" style="37" customWidth="1"/>
    <col min="12442" max="12442" width="10.25" style="37" bestFit="1" customWidth="1"/>
    <col min="12443" max="12443" width="3.875" style="37" bestFit="1" customWidth="1"/>
    <col min="12444" max="12444" width="6.75" style="37" bestFit="1" customWidth="1"/>
    <col min="12445" max="12445" width="4.75" style="37" bestFit="1" customWidth="1"/>
    <col min="12446" max="12446" width="6.75" style="37" bestFit="1" customWidth="1"/>
    <col min="12447" max="12447" width="5.625" style="37" customWidth="1"/>
    <col min="12448" max="12448" width="8.25" style="37" bestFit="1" customWidth="1"/>
    <col min="12449" max="12449" width="4.125" style="37" bestFit="1" customWidth="1"/>
    <col min="12450" max="12450" width="8.25" style="37" bestFit="1" customWidth="1"/>
    <col min="12451" max="12451" width="3.875" style="37" customWidth="1"/>
    <col min="12452" max="12452" width="6.75" style="37" bestFit="1" customWidth="1"/>
    <col min="12453" max="12453" width="6.625" style="37" bestFit="1" customWidth="1"/>
    <col min="12454" max="12454" width="6.75" style="37" bestFit="1" customWidth="1"/>
    <col min="12455" max="12455" width="5.625" style="37" customWidth="1"/>
    <col min="12456" max="12456" width="8.125" style="37" customWidth="1"/>
    <col min="12457" max="12457" width="4.375" style="37" customWidth="1"/>
    <col min="12458" max="12458" width="9.25" style="37" customWidth="1"/>
    <col min="12459" max="12459" width="5.125" style="37" bestFit="1" customWidth="1"/>
    <col min="12460" max="12460" width="9.25" style="37" bestFit="1" customWidth="1"/>
    <col min="12461" max="12461" width="5.25" style="37" customWidth="1"/>
    <col min="12462" max="12462" width="8.625" style="37" customWidth="1"/>
    <col min="12463" max="12463" width="4.625" style="37" customWidth="1"/>
    <col min="12464" max="12464" width="6.625" style="37" bestFit="1" customWidth="1"/>
    <col min="12465" max="12465" width="4.625" style="37" customWidth="1"/>
    <col min="12466" max="12466" width="6.75" style="37" customWidth="1"/>
    <col min="12467" max="12467" width="5.125" style="37" customWidth="1"/>
    <col min="12468" max="12468" width="9.25" style="37" bestFit="1" customWidth="1"/>
    <col min="12469" max="12469" width="3.375" style="37" customWidth="1"/>
    <col min="12470" max="12470" width="8.25" style="37" bestFit="1" customWidth="1"/>
    <col min="12471" max="12471" width="4" style="37" customWidth="1"/>
    <col min="12472" max="12472" width="7.375" style="37" customWidth="1"/>
    <col min="12473" max="12473" width="4.125" style="37" bestFit="1" customWidth="1"/>
    <col min="12474" max="12475" width="6.75" style="37" bestFit="1" customWidth="1"/>
    <col min="12476" max="12476" width="10" style="37" customWidth="1"/>
    <col min="12477" max="12691" width="9.125" style="37"/>
    <col min="12692" max="12692" width="16.625" style="37" customWidth="1"/>
    <col min="12693" max="12693" width="5.125" style="37" bestFit="1" customWidth="1"/>
    <col min="12694" max="12694" width="9.25" style="37" bestFit="1" customWidth="1"/>
    <col min="12695" max="12695" width="4.125" style="37" bestFit="1" customWidth="1"/>
    <col min="12696" max="12696" width="8.25" style="37" bestFit="1" customWidth="1"/>
    <col min="12697" max="12697" width="5.75" style="37" customWidth="1"/>
    <col min="12698" max="12698" width="10.25" style="37" bestFit="1" customWidth="1"/>
    <col min="12699" max="12699" width="3.875" style="37" bestFit="1" customWidth="1"/>
    <col min="12700" max="12700" width="6.75" style="37" bestFit="1" customWidth="1"/>
    <col min="12701" max="12701" width="4.75" style="37" bestFit="1" customWidth="1"/>
    <col min="12702" max="12702" width="6.75" style="37" bestFit="1" customWidth="1"/>
    <col min="12703" max="12703" width="5.625" style="37" customWidth="1"/>
    <col min="12704" max="12704" width="8.25" style="37" bestFit="1" customWidth="1"/>
    <col min="12705" max="12705" width="4.125" style="37" bestFit="1" customWidth="1"/>
    <col min="12706" max="12706" width="8.25" style="37" bestFit="1" customWidth="1"/>
    <col min="12707" max="12707" width="3.875" style="37" customWidth="1"/>
    <col min="12708" max="12708" width="6.75" style="37" bestFit="1" customWidth="1"/>
    <col min="12709" max="12709" width="6.625" style="37" bestFit="1" customWidth="1"/>
    <col min="12710" max="12710" width="6.75" style="37" bestFit="1" customWidth="1"/>
    <col min="12711" max="12711" width="5.625" style="37" customWidth="1"/>
    <col min="12712" max="12712" width="8.125" style="37" customWidth="1"/>
    <col min="12713" max="12713" width="4.375" style="37" customWidth="1"/>
    <col min="12714" max="12714" width="9.25" style="37" customWidth="1"/>
    <col min="12715" max="12715" width="5.125" style="37" bestFit="1" customWidth="1"/>
    <col min="12716" max="12716" width="9.25" style="37" bestFit="1" customWidth="1"/>
    <col min="12717" max="12717" width="5.25" style="37" customWidth="1"/>
    <col min="12718" max="12718" width="8.625" style="37" customWidth="1"/>
    <col min="12719" max="12719" width="4.625" style="37" customWidth="1"/>
    <col min="12720" max="12720" width="6.625" style="37" bestFit="1" customWidth="1"/>
    <col min="12721" max="12721" width="4.625" style="37" customWidth="1"/>
    <col min="12722" max="12722" width="6.75" style="37" customWidth="1"/>
    <col min="12723" max="12723" width="5.125" style="37" customWidth="1"/>
    <col min="12724" max="12724" width="9.25" style="37" bestFit="1" customWidth="1"/>
    <col min="12725" max="12725" width="3.375" style="37" customWidth="1"/>
    <col min="12726" max="12726" width="8.25" style="37" bestFit="1" customWidth="1"/>
    <col min="12727" max="12727" width="4" style="37" customWidth="1"/>
    <col min="12728" max="12728" width="7.375" style="37" customWidth="1"/>
    <col min="12729" max="12729" width="4.125" style="37" bestFit="1" customWidth="1"/>
    <col min="12730" max="12731" width="6.75" style="37" bestFit="1" customWidth="1"/>
    <col min="12732" max="12732" width="10" style="37" customWidth="1"/>
    <col min="12733" max="12947" width="9.125" style="37"/>
    <col min="12948" max="12948" width="16.625" style="37" customWidth="1"/>
    <col min="12949" max="12949" width="5.125" style="37" bestFit="1" customWidth="1"/>
    <col min="12950" max="12950" width="9.25" style="37" bestFit="1" customWidth="1"/>
    <col min="12951" max="12951" width="4.125" style="37" bestFit="1" customWidth="1"/>
    <col min="12952" max="12952" width="8.25" style="37" bestFit="1" customWidth="1"/>
    <col min="12953" max="12953" width="5.75" style="37" customWidth="1"/>
    <col min="12954" max="12954" width="10.25" style="37" bestFit="1" customWidth="1"/>
    <col min="12955" max="12955" width="3.875" style="37" bestFit="1" customWidth="1"/>
    <col min="12956" max="12956" width="6.75" style="37" bestFit="1" customWidth="1"/>
    <col min="12957" max="12957" width="4.75" style="37" bestFit="1" customWidth="1"/>
    <col min="12958" max="12958" width="6.75" style="37" bestFit="1" customWidth="1"/>
    <col min="12959" max="12959" width="5.625" style="37" customWidth="1"/>
    <col min="12960" max="12960" width="8.25" style="37" bestFit="1" customWidth="1"/>
    <col min="12961" max="12961" width="4.125" style="37" bestFit="1" customWidth="1"/>
    <col min="12962" max="12962" width="8.25" style="37" bestFit="1" customWidth="1"/>
    <col min="12963" max="12963" width="3.875" style="37" customWidth="1"/>
    <col min="12964" max="12964" width="6.75" style="37" bestFit="1" customWidth="1"/>
    <col min="12965" max="12965" width="6.625" style="37" bestFit="1" customWidth="1"/>
    <col min="12966" max="12966" width="6.75" style="37" bestFit="1" customWidth="1"/>
    <col min="12967" max="12967" width="5.625" style="37" customWidth="1"/>
    <col min="12968" max="12968" width="8.125" style="37" customWidth="1"/>
    <col min="12969" max="12969" width="4.375" style="37" customWidth="1"/>
    <col min="12970" max="12970" width="9.25" style="37" customWidth="1"/>
    <col min="12971" max="12971" width="5.125" style="37" bestFit="1" customWidth="1"/>
    <col min="12972" max="12972" width="9.25" style="37" bestFit="1" customWidth="1"/>
    <col min="12973" max="12973" width="5.25" style="37" customWidth="1"/>
    <col min="12974" max="12974" width="8.625" style="37" customWidth="1"/>
    <col min="12975" max="12975" width="4.625" style="37" customWidth="1"/>
    <col min="12976" max="12976" width="6.625" style="37" bestFit="1" customWidth="1"/>
    <col min="12977" max="12977" width="4.625" style="37" customWidth="1"/>
    <col min="12978" max="12978" width="6.75" style="37" customWidth="1"/>
    <col min="12979" max="12979" width="5.125" style="37" customWidth="1"/>
    <col min="12980" max="12980" width="9.25" style="37" bestFit="1" customWidth="1"/>
    <col min="12981" max="12981" width="3.375" style="37" customWidth="1"/>
    <col min="12982" max="12982" width="8.25" style="37" bestFit="1" customWidth="1"/>
    <col min="12983" max="12983" width="4" style="37" customWidth="1"/>
    <col min="12984" max="12984" width="7.375" style="37" customWidth="1"/>
    <col min="12985" max="12985" width="4.125" style="37" bestFit="1" customWidth="1"/>
    <col min="12986" max="12987" width="6.75" style="37" bestFit="1" customWidth="1"/>
    <col min="12988" max="12988" width="10" style="37" customWidth="1"/>
    <col min="12989" max="13203" width="9.125" style="37"/>
    <col min="13204" max="13204" width="16.625" style="37" customWidth="1"/>
    <col min="13205" max="13205" width="5.125" style="37" bestFit="1" customWidth="1"/>
    <col min="13206" max="13206" width="9.25" style="37" bestFit="1" customWidth="1"/>
    <col min="13207" max="13207" width="4.125" style="37" bestFit="1" customWidth="1"/>
    <col min="13208" max="13208" width="8.25" style="37" bestFit="1" customWidth="1"/>
    <col min="13209" max="13209" width="5.75" style="37" customWidth="1"/>
    <col min="13210" max="13210" width="10.25" style="37" bestFit="1" customWidth="1"/>
    <col min="13211" max="13211" width="3.875" style="37" bestFit="1" customWidth="1"/>
    <col min="13212" max="13212" width="6.75" style="37" bestFit="1" customWidth="1"/>
    <col min="13213" max="13213" width="4.75" style="37" bestFit="1" customWidth="1"/>
    <col min="13214" max="13214" width="6.75" style="37" bestFit="1" customWidth="1"/>
    <col min="13215" max="13215" width="5.625" style="37" customWidth="1"/>
    <col min="13216" max="13216" width="8.25" style="37" bestFit="1" customWidth="1"/>
    <col min="13217" max="13217" width="4.125" style="37" bestFit="1" customWidth="1"/>
    <col min="13218" max="13218" width="8.25" style="37" bestFit="1" customWidth="1"/>
    <col min="13219" max="13219" width="3.875" style="37" customWidth="1"/>
    <col min="13220" max="13220" width="6.75" style="37" bestFit="1" customWidth="1"/>
    <col min="13221" max="13221" width="6.625" style="37" bestFit="1" customWidth="1"/>
    <col min="13222" max="13222" width="6.75" style="37" bestFit="1" customWidth="1"/>
    <col min="13223" max="13223" width="5.625" style="37" customWidth="1"/>
    <col min="13224" max="13224" width="8.125" style="37" customWidth="1"/>
    <col min="13225" max="13225" width="4.375" style="37" customWidth="1"/>
    <col min="13226" max="13226" width="9.25" style="37" customWidth="1"/>
    <col min="13227" max="13227" width="5.125" style="37" bestFit="1" customWidth="1"/>
    <col min="13228" max="13228" width="9.25" style="37" bestFit="1" customWidth="1"/>
    <col min="13229" max="13229" width="5.25" style="37" customWidth="1"/>
    <col min="13230" max="13230" width="8.625" style="37" customWidth="1"/>
    <col min="13231" max="13231" width="4.625" style="37" customWidth="1"/>
    <col min="13232" max="13232" width="6.625" style="37" bestFit="1" customWidth="1"/>
    <col min="13233" max="13233" width="4.625" style="37" customWidth="1"/>
    <col min="13234" max="13234" width="6.75" style="37" customWidth="1"/>
    <col min="13235" max="13235" width="5.125" style="37" customWidth="1"/>
    <col min="13236" max="13236" width="9.25" style="37" bestFit="1" customWidth="1"/>
    <col min="13237" max="13237" width="3.375" style="37" customWidth="1"/>
    <col min="13238" max="13238" width="8.25" style="37" bestFit="1" customWidth="1"/>
    <col min="13239" max="13239" width="4" style="37" customWidth="1"/>
    <col min="13240" max="13240" width="7.375" style="37" customWidth="1"/>
    <col min="13241" max="13241" width="4.125" style="37" bestFit="1" customWidth="1"/>
    <col min="13242" max="13243" width="6.75" style="37" bestFit="1" customWidth="1"/>
    <col min="13244" max="13244" width="10" style="37" customWidth="1"/>
    <col min="13245" max="13459" width="9.125" style="37"/>
    <col min="13460" max="13460" width="16.625" style="37" customWidth="1"/>
    <col min="13461" max="13461" width="5.125" style="37" bestFit="1" customWidth="1"/>
    <col min="13462" max="13462" width="9.25" style="37" bestFit="1" customWidth="1"/>
    <col min="13463" max="13463" width="4.125" style="37" bestFit="1" customWidth="1"/>
    <col min="13464" max="13464" width="8.25" style="37" bestFit="1" customWidth="1"/>
    <col min="13465" max="13465" width="5.75" style="37" customWidth="1"/>
    <col min="13466" max="13466" width="10.25" style="37" bestFit="1" customWidth="1"/>
    <col min="13467" max="13467" width="3.875" style="37" bestFit="1" customWidth="1"/>
    <col min="13468" max="13468" width="6.75" style="37" bestFit="1" customWidth="1"/>
    <col min="13469" max="13469" width="4.75" style="37" bestFit="1" customWidth="1"/>
    <col min="13470" max="13470" width="6.75" style="37" bestFit="1" customWidth="1"/>
    <col min="13471" max="13471" width="5.625" style="37" customWidth="1"/>
    <col min="13472" max="13472" width="8.25" style="37" bestFit="1" customWidth="1"/>
    <col min="13473" max="13473" width="4.125" style="37" bestFit="1" customWidth="1"/>
    <col min="13474" max="13474" width="8.25" style="37" bestFit="1" customWidth="1"/>
    <col min="13475" max="13475" width="3.875" style="37" customWidth="1"/>
    <col min="13476" max="13476" width="6.75" style="37" bestFit="1" customWidth="1"/>
    <col min="13477" max="13477" width="6.625" style="37" bestFit="1" customWidth="1"/>
    <col min="13478" max="13478" width="6.75" style="37" bestFit="1" customWidth="1"/>
    <col min="13479" max="13479" width="5.625" style="37" customWidth="1"/>
    <col min="13480" max="13480" width="8.125" style="37" customWidth="1"/>
    <col min="13481" max="13481" width="4.375" style="37" customWidth="1"/>
    <col min="13482" max="13482" width="9.25" style="37" customWidth="1"/>
    <col min="13483" max="13483" width="5.125" style="37" bestFit="1" customWidth="1"/>
    <col min="13484" max="13484" width="9.25" style="37" bestFit="1" customWidth="1"/>
    <col min="13485" max="13485" width="5.25" style="37" customWidth="1"/>
    <col min="13486" max="13486" width="8.625" style="37" customWidth="1"/>
    <col min="13487" max="13487" width="4.625" style="37" customWidth="1"/>
    <col min="13488" max="13488" width="6.625" style="37" bestFit="1" customWidth="1"/>
    <col min="13489" max="13489" width="4.625" style="37" customWidth="1"/>
    <col min="13490" max="13490" width="6.75" style="37" customWidth="1"/>
    <col min="13491" max="13491" width="5.125" style="37" customWidth="1"/>
    <col min="13492" max="13492" width="9.25" style="37" bestFit="1" customWidth="1"/>
    <col min="13493" max="13493" width="3.375" style="37" customWidth="1"/>
    <col min="13494" max="13494" width="8.25" style="37" bestFit="1" customWidth="1"/>
    <col min="13495" max="13495" width="4" style="37" customWidth="1"/>
    <col min="13496" max="13496" width="7.375" style="37" customWidth="1"/>
    <col min="13497" max="13497" width="4.125" style="37" bestFit="1" customWidth="1"/>
    <col min="13498" max="13499" width="6.75" style="37" bestFit="1" customWidth="1"/>
    <col min="13500" max="13500" width="10" style="37" customWidth="1"/>
    <col min="13501" max="13715" width="9.125" style="37"/>
    <col min="13716" max="13716" width="16.625" style="37" customWidth="1"/>
    <col min="13717" max="13717" width="5.125" style="37" bestFit="1" customWidth="1"/>
    <col min="13718" max="13718" width="9.25" style="37" bestFit="1" customWidth="1"/>
    <col min="13719" max="13719" width="4.125" style="37" bestFit="1" customWidth="1"/>
    <col min="13720" max="13720" width="8.25" style="37" bestFit="1" customWidth="1"/>
    <col min="13721" max="13721" width="5.75" style="37" customWidth="1"/>
    <col min="13722" max="13722" width="10.25" style="37" bestFit="1" customWidth="1"/>
    <col min="13723" max="13723" width="3.875" style="37" bestFit="1" customWidth="1"/>
    <col min="13724" max="13724" width="6.75" style="37" bestFit="1" customWidth="1"/>
    <col min="13725" max="13725" width="4.75" style="37" bestFit="1" customWidth="1"/>
    <col min="13726" max="13726" width="6.75" style="37" bestFit="1" customWidth="1"/>
    <col min="13727" max="13727" width="5.625" style="37" customWidth="1"/>
    <col min="13728" max="13728" width="8.25" style="37" bestFit="1" customWidth="1"/>
    <col min="13729" max="13729" width="4.125" style="37" bestFit="1" customWidth="1"/>
    <col min="13730" max="13730" width="8.25" style="37" bestFit="1" customWidth="1"/>
    <col min="13731" max="13731" width="3.875" style="37" customWidth="1"/>
    <col min="13732" max="13732" width="6.75" style="37" bestFit="1" customWidth="1"/>
    <col min="13733" max="13733" width="6.625" style="37" bestFit="1" customWidth="1"/>
    <col min="13734" max="13734" width="6.75" style="37" bestFit="1" customWidth="1"/>
    <col min="13735" max="13735" width="5.625" style="37" customWidth="1"/>
    <col min="13736" max="13736" width="8.125" style="37" customWidth="1"/>
    <col min="13737" max="13737" width="4.375" style="37" customWidth="1"/>
    <col min="13738" max="13738" width="9.25" style="37" customWidth="1"/>
    <col min="13739" max="13739" width="5.125" style="37" bestFit="1" customWidth="1"/>
    <col min="13740" max="13740" width="9.25" style="37" bestFit="1" customWidth="1"/>
    <col min="13741" max="13741" width="5.25" style="37" customWidth="1"/>
    <col min="13742" max="13742" width="8.625" style="37" customWidth="1"/>
    <col min="13743" max="13743" width="4.625" style="37" customWidth="1"/>
    <col min="13744" max="13744" width="6.625" style="37" bestFit="1" customWidth="1"/>
    <col min="13745" max="13745" width="4.625" style="37" customWidth="1"/>
    <col min="13746" max="13746" width="6.75" style="37" customWidth="1"/>
    <col min="13747" max="13747" width="5.125" style="37" customWidth="1"/>
    <col min="13748" max="13748" width="9.25" style="37" bestFit="1" customWidth="1"/>
    <col min="13749" max="13749" width="3.375" style="37" customWidth="1"/>
    <col min="13750" max="13750" width="8.25" style="37" bestFit="1" customWidth="1"/>
    <col min="13751" max="13751" width="4" style="37" customWidth="1"/>
    <col min="13752" max="13752" width="7.375" style="37" customWidth="1"/>
    <col min="13753" max="13753" width="4.125" style="37" bestFit="1" customWidth="1"/>
    <col min="13754" max="13755" width="6.75" style="37" bestFit="1" customWidth="1"/>
    <col min="13756" max="13756" width="10" style="37" customWidth="1"/>
    <col min="13757" max="13971" width="9.125" style="37"/>
    <col min="13972" max="13972" width="16.625" style="37" customWidth="1"/>
    <col min="13973" max="13973" width="5.125" style="37" bestFit="1" customWidth="1"/>
    <col min="13974" max="13974" width="9.25" style="37" bestFit="1" customWidth="1"/>
    <col min="13975" max="13975" width="4.125" style="37" bestFit="1" customWidth="1"/>
    <col min="13976" max="13976" width="8.25" style="37" bestFit="1" customWidth="1"/>
    <col min="13977" max="13977" width="5.75" style="37" customWidth="1"/>
    <col min="13978" max="13978" width="10.25" style="37" bestFit="1" customWidth="1"/>
    <col min="13979" max="13979" width="3.875" style="37" bestFit="1" customWidth="1"/>
    <col min="13980" max="13980" width="6.75" style="37" bestFit="1" customWidth="1"/>
    <col min="13981" max="13981" width="4.75" style="37" bestFit="1" customWidth="1"/>
    <col min="13982" max="13982" width="6.75" style="37" bestFit="1" customWidth="1"/>
    <col min="13983" max="13983" width="5.625" style="37" customWidth="1"/>
    <col min="13984" max="13984" width="8.25" style="37" bestFit="1" customWidth="1"/>
    <col min="13985" max="13985" width="4.125" style="37" bestFit="1" customWidth="1"/>
    <col min="13986" max="13986" width="8.25" style="37" bestFit="1" customWidth="1"/>
    <col min="13987" max="13987" width="3.875" style="37" customWidth="1"/>
    <col min="13988" max="13988" width="6.75" style="37" bestFit="1" customWidth="1"/>
    <col min="13989" max="13989" width="6.625" style="37" bestFit="1" customWidth="1"/>
    <col min="13990" max="13990" width="6.75" style="37" bestFit="1" customWidth="1"/>
    <col min="13991" max="13991" width="5.625" style="37" customWidth="1"/>
    <col min="13992" max="13992" width="8.125" style="37" customWidth="1"/>
    <col min="13993" max="13993" width="4.375" style="37" customWidth="1"/>
    <col min="13994" max="13994" width="9.25" style="37" customWidth="1"/>
    <col min="13995" max="13995" width="5.125" style="37" bestFit="1" customWidth="1"/>
    <col min="13996" max="13996" width="9.25" style="37" bestFit="1" customWidth="1"/>
    <col min="13997" max="13997" width="5.25" style="37" customWidth="1"/>
    <col min="13998" max="13998" width="8.625" style="37" customWidth="1"/>
    <col min="13999" max="13999" width="4.625" style="37" customWidth="1"/>
    <col min="14000" max="14000" width="6.625" style="37" bestFit="1" customWidth="1"/>
    <col min="14001" max="14001" width="4.625" style="37" customWidth="1"/>
    <col min="14002" max="14002" width="6.75" style="37" customWidth="1"/>
    <col min="14003" max="14003" width="5.125" style="37" customWidth="1"/>
    <col min="14004" max="14004" width="9.25" style="37" bestFit="1" customWidth="1"/>
    <col min="14005" max="14005" width="3.375" style="37" customWidth="1"/>
    <col min="14006" max="14006" width="8.25" style="37" bestFit="1" customWidth="1"/>
    <col min="14007" max="14007" width="4" style="37" customWidth="1"/>
    <col min="14008" max="14008" width="7.375" style="37" customWidth="1"/>
    <col min="14009" max="14009" width="4.125" style="37" bestFit="1" customWidth="1"/>
    <col min="14010" max="14011" width="6.75" style="37" bestFit="1" customWidth="1"/>
    <col min="14012" max="14012" width="10" style="37" customWidth="1"/>
    <col min="14013" max="14227" width="9.125" style="37"/>
    <col min="14228" max="14228" width="16.625" style="37" customWidth="1"/>
    <col min="14229" max="14229" width="5.125" style="37" bestFit="1" customWidth="1"/>
    <col min="14230" max="14230" width="9.25" style="37" bestFit="1" customWidth="1"/>
    <col min="14231" max="14231" width="4.125" style="37" bestFit="1" customWidth="1"/>
    <col min="14232" max="14232" width="8.25" style="37" bestFit="1" customWidth="1"/>
    <col min="14233" max="14233" width="5.75" style="37" customWidth="1"/>
    <col min="14234" max="14234" width="10.25" style="37" bestFit="1" customWidth="1"/>
    <col min="14235" max="14235" width="3.875" style="37" bestFit="1" customWidth="1"/>
    <col min="14236" max="14236" width="6.75" style="37" bestFit="1" customWidth="1"/>
    <col min="14237" max="14237" width="4.75" style="37" bestFit="1" customWidth="1"/>
    <col min="14238" max="14238" width="6.75" style="37" bestFit="1" customWidth="1"/>
    <col min="14239" max="14239" width="5.625" style="37" customWidth="1"/>
    <col min="14240" max="14240" width="8.25" style="37" bestFit="1" customWidth="1"/>
    <col min="14241" max="14241" width="4.125" style="37" bestFit="1" customWidth="1"/>
    <col min="14242" max="14242" width="8.25" style="37" bestFit="1" customWidth="1"/>
    <col min="14243" max="14243" width="3.875" style="37" customWidth="1"/>
    <col min="14244" max="14244" width="6.75" style="37" bestFit="1" customWidth="1"/>
    <col min="14245" max="14245" width="6.625" style="37" bestFit="1" customWidth="1"/>
    <col min="14246" max="14246" width="6.75" style="37" bestFit="1" customWidth="1"/>
    <col min="14247" max="14247" width="5.625" style="37" customWidth="1"/>
    <col min="14248" max="14248" width="8.125" style="37" customWidth="1"/>
    <col min="14249" max="14249" width="4.375" style="37" customWidth="1"/>
    <col min="14250" max="14250" width="9.25" style="37" customWidth="1"/>
    <col min="14251" max="14251" width="5.125" style="37" bestFit="1" customWidth="1"/>
    <col min="14252" max="14252" width="9.25" style="37" bestFit="1" customWidth="1"/>
    <col min="14253" max="14253" width="5.25" style="37" customWidth="1"/>
    <col min="14254" max="14254" width="8.625" style="37" customWidth="1"/>
    <col min="14255" max="14255" width="4.625" style="37" customWidth="1"/>
    <col min="14256" max="14256" width="6.625" style="37" bestFit="1" customWidth="1"/>
    <col min="14257" max="14257" width="4.625" style="37" customWidth="1"/>
    <col min="14258" max="14258" width="6.75" style="37" customWidth="1"/>
    <col min="14259" max="14259" width="5.125" style="37" customWidth="1"/>
    <col min="14260" max="14260" width="9.25" style="37" bestFit="1" customWidth="1"/>
    <col min="14261" max="14261" width="3.375" style="37" customWidth="1"/>
    <col min="14262" max="14262" width="8.25" style="37" bestFit="1" customWidth="1"/>
    <col min="14263" max="14263" width="4" style="37" customWidth="1"/>
    <col min="14264" max="14264" width="7.375" style="37" customWidth="1"/>
    <col min="14265" max="14265" width="4.125" style="37" bestFit="1" customWidth="1"/>
    <col min="14266" max="14267" width="6.75" style="37" bestFit="1" customWidth="1"/>
    <col min="14268" max="14268" width="10" style="37" customWidth="1"/>
    <col min="14269" max="14483" width="9.125" style="37"/>
    <col min="14484" max="14484" width="16.625" style="37" customWidth="1"/>
    <col min="14485" max="14485" width="5.125" style="37" bestFit="1" customWidth="1"/>
    <col min="14486" max="14486" width="9.25" style="37" bestFit="1" customWidth="1"/>
    <col min="14487" max="14487" width="4.125" style="37" bestFit="1" customWidth="1"/>
    <col min="14488" max="14488" width="8.25" style="37" bestFit="1" customWidth="1"/>
    <col min="14489" max="14489" width="5.75" style="37" customWidth="1"/>
    <col min="14490" max="14490" width="10.25" style="37" bestFit="1" customWidth="1"/>
    <col min="14491" max="14491" width="3.875" style="37" bestFit="1" customWidth="1"/>
    <col min="14492" max="14492" width="6.75" style="37" bestFit="1" customWidth="1"/>
    <col min="14493" max="14493" width="4.75" style="37" bestFit="1" customWidth="1"/>
    <col min="14494" max="14494" width="6.75" style="37" bestFit="1" customWidth="1"/>
    <col min="14495" max="14495" width="5.625" style="37" customWidth="1"/>
    <col min="14496" max="14496" width="8.25" style="37" bestFit="1" customWidth="1"/>
    <col min="14497" max="14497" width="4.125" style="37" bestFit="1" customWidth="1"/>
    <col min="14498" max="14498" width="8.25" style="37" bestFit="1" customWidth="1"/>
    <col min="14499" max="14499" width="3.875" style="37" customWidth="1"/>
    <col min="14500" max="14500" width="6.75" style="37" bestFit="1" customWidth="1"/>
    <col min="14501" max="14501" width="6.625" style="37" bestFit="1" customWidth="1"/>
    <col min="14502" max="14502" width="6.75" style="37" bestFit="1" customWidth="1"/>
    <col min="14503" max="14503" width="5.625" style="37" customWidth="1"/>
    <col min="14504" max="14504" width="8.125" style="37" customWidth="1"/>
    <col min="14505" max="14505" width="4.375" style="37" customWidth="1"/>
    <col min="14506" max="14506" width="9.25" style="37" customWidth="1"/>
    <col min="14507" max="14507" width="5.125" style="37" bestFit="1" customWidth="1"/>
    <col min="14508" max="14508" width="9.25" style="37" bestFit="1" customWidth="1"/>
    <col min="14509" max="14509" width="5.25" style="37" customWidth="1"/>
    <col min="14510" max="14510" width="8.625" style="37" customWidth="1"/>
    <col min="14511" max="14511" width="4.625" style="37" customWidth="1"/>
    <col min="14512" max="14512" width="6.625" style="37" bestFit="1" customWidth="1"/>
    <col min="14513" max="14513" width="4.625" style="37" customWidth="1"/>
    <col min="14514" max="14514" width="6.75" style="37" customWidth="1"/>
    <col min="14515" max="14515" width="5.125" style="37" customWidth="1"/>
    <col min="14516" max="14516" width="9.25" style="37" bestFit="1" customWidth="1"/>
    <col min="14517" max="14517" width="3.375" style="37" customWidth="1"/>
    <col min="14518" max="14518" width="8.25" style="37" bestFit="1" customWidth="1"/>
    <col min="14519" max="14519" width="4" style="37" customWidth="1"/>
    <col min="14520" max="14520" width="7.375" style="37" customWidth="1"/>
    <col min="14521" max="14521" width="4.125" style="37" bestFit="1" customWidth="1"/>
    <col min="14522" max="14523" width="6.75" style="37" bestFit="1" customWidth="1"/>
    <col min="14524" max="14524" width="10" style="37" customWidth="1"/>
    <col min="14525" max="14739" width="9.125" style="37"/>
    <col min="14740" max="14740" width="16.625" style="37" customWidth="1"/>
    <col min="14741" max="14741" width="5.125" style="37" bestFit="1" customWidth="1"/>
    <col min="14742" max="14742" width="9.25" style="37" bestFit="1" customWidth="1"/>
    <col min="14743" max="14743" width="4.125" style="37" bestFit="1" customWidth="1"/>
    <col min="14744" max="14744" width="8.25" style="37" bestFit="1" customWidth="1"/>
    <col min="14745" max="14745" width="5.75" style="37" customWidth="1"/>
    <col min="14746" max="14746" width="10.25" style="37" bestFit="1" customWidth="1"/>
    <col min="14747" max="14747" width="3.875" style="37" bestFit="1" customWidth="1"/>
    <col min="14748" max="14748" width="6.75" style="37" bestFit="1" customWidth="1"/>
    <col min="14749" max="14749" width="4.75" style="37" bestFit="1" customWidth="1"/>
    <col min="14750" max="14750" width="6.75" style="37" bestFit="1" customWidth="1"/>
    <col min="14751" max="14751" width="5.625" style="37" customWidth="1"/>
    <col min="14752" max="14752" width="8.25" style="37" bestFit="1" customWidth="1"/>
    <col min="14753" max="14753" width="4.125" style="37" bestFit="1" customWidth="1"/>
    <col min="14754" max="14754" width="8.25" style="37" bestFit="1" customWidth="1"/>
    <col min="14755" max="14755" width="3.875" style="37" customWidth="1"/>
    <col min="14756" max="14756" width="6.75" style="37" bestFit="1" customWidth="1"/>
    <col min="14757" max="14757" width="6.625" style="37" bestFit="1" customWidth="1"/>
    <col min="14758" max="14758" width="6.75" style="37" bestFit="1" customWidth="1"/>
    <col min="14759" max="14759" width="5.625" style="37" customWidth="1"/>
    <col min="14760" max="14760" width="8.125" style="37" customWidth="1"/>
    <col min="14761" max="14761" width="4.375" style="37" customWidth="1"/>
    <col min="14762" max="14762" width="9.25" style="37" customWidth="1"/>
    <col min="14763" max="14763" width="5.125" style="37" bestFit="1" customWidth="1"/>
    <col min="14764" max="14764" width="9.25" style="37" bestFit="1" customWidth="1"/>
    <col min="14765" max="14765" width="5.25" style="37" customWidth="1"/>
    <col min="14766" max="14766" width="8.625" style="37" customWidth="1"/>
    <col min="14767" max="14767" width="4.625" style="37" customWidth="1"/>
    <col min="14768" max="14768" width="6.625" style="37" bestFit="1" customWidth="1"/>
    <col min="14769" max="14769" width="4.625" style="37" customWidth="1"/>
    <col min="14770" max="14770" width="6.75" style="37" customWidth="1"/>
    <col min="14771" max="14771" width="5.125" style="37" customWidth="1"/>
    <col min="14772" max="14772" width="9.25" style="37" bestFit="1" customWidth="1"/>
    <col min="14773" max="14773" width="3.375" style="37" customWidth="1"/>
    <col min="14774" max="14774" width="8.25" style="37" bestFit="1" customWidth="1"/>
    <col min="14775" max="14775" width="4" style="37" customWidth="1"/>
    <col min="14776" max="14776" width="7.375" style="37" customWidth="1"/>
    <col min="14777" max="14777" width="4.125" style="37" bestFit="1" customWidth="1"/>
    <col min="14778" max="14779" width="6.75" style="37" bestFit="1" customWidth="1"/>
    <col min="14780" max="14780" width="10" style="37" customWidth="1"/>
    <col min="14781" max="14995" width="9.125" style="37"/>
    <col min="14996" max="14996" width="16.625" style="37" customWidth="1"/>
    <col min="14997" max="14997" width="5.125" style="37" bestFit="1" customWidth="1"/>
    <col min="14998" max="14998" width="9.25" style="37" bestFit="1" customWidth="1"/>
    <col min="14999" max="14999" width="4.125" style="37" bestFit="1" customWidth="1"/>
    <col min="15000" max="15000" width="8.25" style="37" bestFit="1" customWidth="1"/>
    <col min="15001" max="15001" width="5.75" style="37" customWidth="1"/>
    <col min="15002" max="15002" width="10.25" style="37" bestFit="1" customWidth="1"/>
    <col min="15003" max="15003" width="3.875" style="37" bestFit="1" customWidth="1"/>
    <col min="15004" max="15004" width="6.75" style="37" bestFit="1" customWidth="1"/>
    <col min="15005" max="15005" width="4.75" style="37" bestFit="1" customWidth="1"/>
    <col min="15006" max="15006" width="6.75" style="37" bestFit="1" customWidth="1"/>
    <col min="15007" max="15007" width="5.625" style="37" customWidth="1"/>
    <col min="15008" max="15008" width="8.25" style="37" bestFit="1" customWidth="1"/>
    <col min="15009" max="15009" width="4.125" style="37" bestFit="1" customWidth="1"/>
    <col min="15010" max="15010" width="8.25" style="37" bestFit="1" customWidth="1"/>
    <col min="15011" max="15011" width="3.875" style="37" customWidth="1"/>
    <col min="15012" max="15012" width="6.75" style="37" bestFit="1" customWidth="1"/>
    <col min="15013" max="15013" width="6.625" style="37" bestFit="1" customWidth="1"/>
    <col min="15014" max="15014" width="6.75" style="37" bestFit="1" customWidth="1"/>
    <col min="15015" max="15015" width="5.625" style="37" customWidth="1"/>
    <col min="15016" max="15016" width="8.125" style="37" customWidth="1"/>
    <col min="15017" max="15017" width="4.375" style="37" customWidth="1"/>
    <col min="15018" max="15018" width="9.25" style="37" customWidth="1"/>
    <col min="15019" max="15019" width="5.125" style="37" bestFit="1" customWidth="1"/>
    <col min="15020" max="15020" width="9.25" style="37" bestFit="1" customWidth="1"/>
    <col min="15021" max="15021" width="5.25" style="37" customWidth="1"/>
    <col min="15022" max="15022" width="8.625" style="37" customWidth="1"/>
    <col min="15023" max="15023" width="4.625" style="37" customWidth="1"/>
    <col min="15024" max="15024" width="6.625" style="37" bestFit="1" customWidth="1"/>
    <col min="15025" max="15025" width="4.625" style="37" customWidth="1"/>
    <col min="15026" max="15026" width="6.75" style="37" customWidth="1"/>
    <col min="15027" max="15027" width="5.125" style="37" customWidth="1"/>
    <col min="15028" max="15028" width="9.25" style="37" bestFit="1" customWidth="1"/>
    <col min="15029" max="15029" width="3.375" style="37" customWidth="1"/>
    <col min="15030" max="15030" width="8.25" style="37" bestFit="1" customWidth="1"/>
    <col min="15031" max="15031" width="4" style="37" customWidth="1"/>
    <col min="15032" max="15032" width="7.375" style="37" customWidth="1"/>
    <col min="15033" max="15033" width="4.125" style="37" bestFit="1" customWidth="1"/>
    <col min="15034" max="15035" width="6.75" style="37" bestFit="1" customWidth="1"/>
    <col min="15036" max="15036" width="10" style="37" customWidth="1"/>
    <col min="15037" max="15251" width="9.125" style="37"/>
    <col min="15252" max="15252" width="16.625" style="37" customWidth="1"/>
    <col min="15253" max="15253" width="5.125" style="37" bestFit="1" customWidth="1"/>
    <col min="15254" max="15254" width="9.25" style="37" bestFit="1" customWidth="1"/>
    <col min="15255" max="15255" width="4.125" style="37" bestFit="1" customWidth="1"/>
    <col min="15256" max="15256" width="8.25" style="37" bestFit="1" customWidth="1"/>
    <col min="15257" max="15257" width="5.75" style="37" customWidth="1"/>
    <col min="15258" max="15258" width="10.25" style="37" bestFit="1" customWidth="1"/>
    <col min="15259" max="15259" width="3.875" style="37" bestFit="1" customWidth="1"/>
    <col min="15260" max="15260" width="6.75" style="37" bestFit="1" customWidth="1"/>
    <col min="15261" max="15261" width="4.75" style="37" bestFit="1" customWidth="1"/>
    <col min="15262" max="15262" width="6.75" style="37" bestFit="1" customWidth="1"/>
    <col min="15263" max="15263" width="5.625" style="37" customWidth="1"/>
    <col min="15264" max="15264" width="8.25" style="37" bestFit="1" customWidth="1"/>
    <col min="15265" max="15265" width="4.125" style="37" bestFit="1" customWidth="1"/>
    <col min="15266" max="15266" width="8.25" style="37" bestFit="1" customWidth="1"/>
    <col min="15267" max="15267" width="3.875" style="37" customWidth="1"/>
    <col min="15268" max="15268" width="6.75" style="37" bestFit="1" customWidth="1"/>
    <col min="15269" max="15269" width="6.625" style="37" bestFit="1" customWidth="1"/>
    <col min="15270" max="15270" width="6.75" style="37" bestFit="1" customWidth="1"/>
    <col min="15271" max="15271" width="5.625" style="37" customWidth="1"/>
    <col min="15272" max="15272" width="8.125" style="37" customWidth="1"/>
    <col min="15273" max="15273" width="4.375" style="37" customWidth="1"/>
    <col min="15274" max="15274" width="9.25" style="37" customWidth="1"/>
    <col min="15275" max="15275" width="5.125" style="37" bestFit="1" customWidth="1"/>
    <col min="15276" max="15276" width="9.25" style="37" bestFit="1" customWidth="1"/>
    <col min="15277" max="15277" width="5.25" style="37" customWidth="1"/>
    <col min="15278" max="15278" width="8.625" style="37" customWidth="1"/>
    <col min="15279" max="15279" width="4.625" style="37" customWidth="1"/>
    <col min="15280" max="15280" width="6.625" style="37" bestFit="1" customWidth="1"/>
    <col min="15281" max="15281" width="4.625" style="37" customWidth="1"/>
    <col min="15282" max="15282" width="6.75" style="37" customWidth="1"/>
    <col min="15283" max="15283" width="5.125" style="37" customWidth="1"/>
    <col min="15284" max="15284" width="9.25" style="37" bestFit="1" customWidth="1"/>
    <col min="15285" max="15285" width="3.375" style="37" customWidth="1"/>
    <col min="15286" max="15286" width="8.25" style="37" bestFit="1" customWidth="1"/>
    <col min="15287" max="15287" width="4" style="37" customWidth="1"/>
    <col min="15288" max="15288" width="7.375" style="37" customWidth="1"/>
    <col min="15289" max="15289" width="4.125" style="37" bestFit="1" customWidth="1"/>
    <col min="15290" max="15291" width="6.75" style="37" bestFit="1" customWidth="1"/>
    <col min="15292" max="15292" width="10" style="37" customWidth="1"/>
    <col min="15293" max="15507" width="9.125" style="37"/>
    <col min="15508" max="15508" width="16.625" style="37" customWidth="1"/>
    <col min="15509" max="15509" width="5.125" style="37" bestFit="1" customWidth="1"/>
    <col min="15510" max="15510" width="9.25" style="37" bestFit="1" customWidth="1"/>
    <col min="15511" max="15511" width="4.125" style="37" bestFit="1" customWidth="1"/>
    <col min="15512" max="15512" width="8.25" style="37" bestFit="1" customWidth="1"/>
    <col min="15513" max="15513" width="5.75" style="37" customWidth="1"/>
    <col min="15514" max="15514" width="10.25" style="37" bestFit="1" customWidth="1"/>
    <col min="15515" max="15515" width="3.875" style="37" bestFit="1" customWidth="1"/>
    <col min="15516" max="15516" width="6.75" style="37" bestFit="1" customWidth="1"/>
    <col min="15517" max="15517" width="4.75" style="37" bestFit="1" customWidth="1"/>
    <col min="15518" max="15518" width="6.75" style="37" bestFit="1" customWidth="1"/>
    <col min="15519" max="15519" width="5.625" style="37" customWidth="1"/>
    <col min="15520" max="15520" width="8.25" style="37" bestFit="1" customWidth="1"/>
    <col min="15521" max="15521" width="4.125" style="37" bestFit="1" customWidth="1"/>
    <col min="15522" max="15522" width="8.25" style="37" bestFit="1" customWidth="1"/>
    <col min="15523" max="15523" width="3.875" style="37" customWidth="1"/>
    <col min="15524" max="15524" width="6.75" style="37" bestFit="1" customWidth="1"/>
    <col min="15525" max="15525" width="6.625" style="37" bestFit="1" customWidth="1"/>
    <col min="15526" max="15526" width="6.75" style="37" bestFit="1" customWidth="1"/>
    <col min="15527" max="15527" width="5.625" style="37" customWidth="1"/>
    <col min="15528" max="15528" width="8.125" style="37" customWidth="1"/>
    <col min="15529" max="15529" width="4.375" style="37" customWidth="1"/>
    <col min="15530" max="15530" width="9.25" style="37" customWidth="1"/>
    <col min="15531" max="15531" width="5.125" style="37" bestFit="1" customWidth="1"/>
    <col min="15532" max="15532" width="9.25" style="37" bestFit="1" customWidth="1"/>
    <col min="15533" max="15533" width="5.25" style="37" customWidth="1"/>
    <col min="15534" max="15534" width="8.625" style="37" customWidth="1"/>
    <col min="15535" max="15535" width="4.625" style="37" customWidth="1"/>
    <col min="15536" max="15536" width="6.625" style="37" bestFit="1" customWidth="1"/>
    <col min="15537" max="15537" width="4.625" style="37" customWidth="1"/>
    <col min="15538" max="15538" width="6.75" style="37" customWidth="1"/>
    <col min="15539" max="15539" width="5.125" style="37" customWidth="1"/>
    <col min="15540" max="15540" width="9.25" style="37" bestFit="1" customWidth="1"/>
    <col min="15541" max="15541" width="3.375" style="37" customWidth="1"/>
    <col min="15542" max="15542" width="8.25" style="37" bestFit="1" customWidth="1"/>
    <col min="15543" max="15543" width="4" style="37" customWidth="1"/>
    <col min="15544" max="15544" width="7.375" style="37" customWidth="1"/>
    <col min="15545" max="15545" width="4.125" style="37" bestFit="1" customWidth="1"/>
    <col min="15546" max="15547" width="6.75" style="37" bestFit="1" customWidth="1"/>
    <col min="15548" max="15548" width="10" style="37" customWidth="1"/>
    <col min="15549" max="15763" width="9.125" style="37"/>
    <col min="15764" max="15764" width="16.625" style="37" customWidth="1"/>
    <col min="15765" max="15765" width="5.125" style="37" bestFit="1" customWidth="1"/>
    <col min="15766" max="15766" width="9.25" style="37" bestFit="1" customWidth="1"/>
    <col min="15767" max="15767" width="4.125" style="37" bestFit="1" customWidth="1"/>
    <col min="15768" max="15768" width="8.25" style="37" bestFit="1" customWidth="1"/>
    <col min="15769" max="15769" width="5.75" style="37" customWidth="1"/>
    <col min="15770" max="15770" width="10.25" style="37" bestFit="1" customWidth="1"/>
    <col min="15771" max="15771" width="3.875" style="37" bestFit="1" customWidth="1"/>
    <col min="15772" max="15772" width="6.75" style="37" bestFit="1" customWidth="1"/>
    <col min="15773" max="15773" width="4.75" style="37" bestFit="1" customWidth="1"/>
    <col min="15774" max="15774" width="6.75" style="37" bestFit="1" customWidth="1"/>
    <col min="15775" max="15775" width="5.625" style="37" customWidth="1"/>
    <col min="15776" max="15776" width="8.25" style="37" bestFit="1" customWidth="1"/>
    <col min="15777" max="15777" width="4.125" style="37" bestFit="1" customWidth="1"/>
    <col min="15778" max="15778" width="8.25" style="37" bestFit="1" customWidth="1"/>
    <col min="15779" max="15779" width="3.875" style="37" customWidth="1"/>
    <col min="15780" max="15780" width="6.75" style="37" bestFit="1" customWidth="1"/>
    <col min="15781" max="15781" width="6.625" style="37" bestFit="1" customWidth="1"/>
    <col min="15782" max="15782" width="6.75" style="37" bestFit="1" customWidth="1"/>
    <col min="15783" max="15783" width="5.625" style="37" customWidth="1"/>
    <col min="15784" max="15784" width="8.125" style="37" customWidth="1"/>
    <col min="15785" max="15785" width="4.375" style="37" customWidth="1"/>
    <col min="15786" max="15786" width="9.25" style="37" customWidth="1"/>
    <col min="15787" max="15787" width="5.125" style="37" bestFit="1" customWidth="1"/>
    <col min="15788" max="15788" width="9.25" style="37" bestFit="1" customWidth="1"/>
    <col min="15789" max="15789" width="5.25" style="37" customWidth="1"/>
    <col min="15790" max="15790" width="8.625" style="37" customWidth="1"/>
    <col min="15791" max="15791" width="4.625" style="37" customWidth="1"/>
    <col min="15792" max="15792" width="6.625" style="37" bestFit="1" customWidth="1"/>
    <col min="15793" max="15793" width="4.625" style="37" customWidth="1"/>
    <col min="15794" max="15794" width="6.75" style="37" customWidth="1"/>
    <col min="15795" max="15795" width="5.125" style="37" customWidth="1"/>
    <col min="15796" max="15796" width="9.25" style="37" bestFit="1" customWidth="1"/>
    <col min="15797" max="15797" width="3.375" style="37" customWidth="1"/>
    <col min="15798" max="15798" width="8.25" style="37" bestFit="1" customWidth="1"/>
    <col min="15799" max="15799" width="4" style="37" customWidth="1"/>
    <col min="15800" max="15800" width="7.375" style="37" customWidth="1"/>
    <col min="15801" max="15801" width="4.125" style="37" bestFit="1" customWidth="1"/>
    <col min="15802" max="15803" width="6.75" style="37" bestFit="1" customWidth="1"/>
    <col min="15804" max="15804" width="10" style="37" customWidth="1"/>
    <col min="15805" max="16019" width="9.125" style="37"/>
    <col min="16020" max="16020" width="16.625" style="37" customWidth="1"/>
    <col min="16021" max="16021" width="5.125" style="37" bestFit="1" customWidth="1"/>
    <col min="16022" max="16022" width="9.25" style="37" bestFit="1" customWidth="1"/>
    <col min="16023" max="16023" width="4.125" style="37" bestFit="1" customWidth="1"/>
    <col min="16024" max="16024" width="8.25" style="37" bestFit="1" customWidth="1"/>
    <col min="16025" max="16025" width="5.75" style="37" customWidth="1"/>
    <col min="16026" max="16026" width="10.25" style="37" bestFit="1" customWidth="1"/>
    <col min="16027" max="16027" width="3.875" style="37" bestFit="1" customWidth="1"/>
    <col min="16028" max="16028" width="6.75" style="37" bestFit="1" customWidth="1"/>
    <col min="16029" max="16029" width="4.75" style="37" bestFit="1" customWidth="1"/>
    <col min="16030" max="16030" width="6.75" style="37" bestFit="1" customWidth="1"/>
    <col min="16031" max="16031" width="5.625" style="37" customWidth="1"/>
    <col min="16032" max="16032" width="8.25" style="37" bestFit="1" customWidth="1"/>
    <col min="16033" max="16033" width="4.125" style="37" bestFit="1" customWidth="1"/>
    <col min="16034" max="16034" width="8.25" style="37" bestFit="1" customWidth="1"/>
    <col min="16035" max="16035" width="3.875" style="37" customWidth="1"/>
    <col min="16036" max="16036" width="6.75" style="37" bestFit="1" customWidth="1"/>
    <col min="16037" max="16037" width="6.625" style="37" bestFit="1" customWidth="1"/>
    <col min="16038" max="16038" width="6.75" style="37" bestFit="1" customWidth="1"/>
    <col min="16039" max="16039" width="5.625" style="37" customWidth="1"/>
    <col min="16040" max="16040" width="8.125" style="37" customWidth="1"/>
    <col min="16041" max="16041" width="4.375" style="37" customWidth="1"/>
    <col min="16042" max="16042" width="9.25" style="37" customWidth="1"/>
    <col min="16043" max="16043" width="5.125" style="37" bestFit="1" customWidth="1"/>
    <col min="16044" max="16044" width="9.25" style="37" bestFit="1" customWidth="1"/>
    <col min="16045" max="16045" width="5.25" style="37" customWidth="1"/>
    <col min="16046" max="16046" width="8.625" style="37" customWidth="1"/>
    <col min="16047" max="16047" width="4.625" style="37" customWidth="1"/>
    <col min="16048" max="16048" width="6.625" style="37" bestFit="1" customWidth="1"/>
    <col min="16049" max="16049" width="4.625" style="37" customWidth="1"/>
    <col min="16050" max="16050" width="6.75" style="37" customWidth="1"/>
    <col min="16051" max="16051" width="5.125" style="37" customWidth="1"/>
    <col min="16052" max="16052" width="9.25" style="37" bestFit="1" customWidth="1"/>
    <col min="16053" max="16053" width="3.375" style="37" customWidth="1"/>
    <col min="16054" max="16054" width="8.25" style="37" bestFit="1" customWidth="1"/>
    <col min="16055" max="16055" width="4" style="37" customWidth="1"/>
    <col min="16056" max="16056" width="7.375" style="37" customWidth="1"/>
    <col min="16057" max="16057" width="4.125" style="37" bestFit="1" customWidth="1"/>
    <col min="16058" max="16059" width="6.75" style="37" bestFit="1" customWidth="1"/>
    <col min="16060" max="16060" width="10" style="37" customWidth="1"/>
    <col min="16061" max="16279" width="9.125" style="37"/>
    <col min="16280" max="16384" width="8.875" style="37" customWidth="1"/>
  </cols>
  <sheetData>
    <row r="1" spans="1:35" ht="33" customHeight="1" thickBot="1">
      <c r="A1" s="1274" t="s">
        <v>670</v>
      </c>
      <c r="B1" s="1274"/>
      <c r="C1" s="1274"/>
      <c r="D1" s="1274"/>
      <c r="E1" s="1274"/>
      <c r="F1" s="1274"/>
      <c r="G1" s="1274"/>
      <c r="H1" s="1274"/>
      <c r="I1" s="1274"/>
      <c r="J1" s="1274"/>
      <c r="K1" s="1274"/>
      <c r="L1"/>
      <c r="M1" s="980"/>
      <c r="N1" s="516"/>
      <c r="O1" s="980"/>
      <c r="P1" s="516"/>
      <c r="Q1" s="980"/>
      <c r="R1" s="516"/>
      <c r="S1" s="980"/>
      <c r="T1" s="516"/>
      <c r="U1" s="980"/>
      <c r="V1" s="516"/>
      <c r="W1" s="980"/>
      <c r="X1" s="516"/>
      <c r="Y1" s="980"/>
      <c r="Z1" s="516"/>
      <c r="AA1" s="980"/>
      <c r="AB1" s="516"/>
      <c r="AC1" s="980"/>
      <c r="AD1" s="516"/>
      <c r="AE1" s="980"/>
      <c r="AF1" s="516"/>
      <c r="AG1" s="982" t="s">
        <v>660</v>
      </c>
      <c r="AH1" s="811"/>
      <c r="AI1" s="983"/>
    </row>
    <row r="2" spans="1:35" ht="59.25" customHeight="1" thickBot="1">
      <c r="A2" s="1275" t="s">
        <v>40</v>
      </c>
      <c r="B2" s="1270" t="s">
        <v>30</v>
      </c>
      <c r="C2" s="1271"/>
      <c r="D2" s="1277" t="s">
        <v>41</v>
      </c>
      <c r="E2" s="1278"/>
      <c r="F2" s="1270" t="s">
        <v>14</v>
      </c>
      <c r="G2" s="1271"/>
      <c r="H2" s="1270" t="s">
        <v>43</v>
      </c>
      <c r="I2" s="1271"/>
      <c r="J2" s="1270" t="s">
        <v>44</v>
      </c>
      <c r="K2" s="1271"/>
      <c r="L2" s="1272" t="s">
        <v>656</v>
      </c>
      <c r="M2" s="1273"/>
      <c r="N2" s="1270" t="s">
        <v>45</v>
      </c>
      <c r="O2" s="1271"/>
      <c r="P2" s="1270" t="s">
        <v>46</v>
      </c>
      <c r="Q2" s="1271"/>
      <c r="R2" s="1270" t="s">
        <v>21</v>
      </c>
      <c r="S2" s="1279"/>
      <c r="T2" s="1283" t="s">
        <v>47</v>
      </c>
      <c r="U2" s="1284"/>
      <c r="V2" s="1283" t="s">
        <v>474</v>
      </c>
      <c r="W2" s="1284"/>
      <c r="X2" s="1285" t="s">
        <v>48</v>
      </c>
      <c r="Y2" s="1286"/>
      <c r="Z2" s="1287" t="s">
        <v>50</v>
      </c>
      <c r="AA2" s="1288"/>
      <c r="AB2" s="1270" t="s">
        <v>51</v>
      </c>
      <c r="AC2" s="1279"/>
      <c r="AD2" s="1280" t="s">
        <v>52</v>
      </c>
      <c r="AE2" s="1280"/>
      <c r="AF2" s="1280" t="s">
        <v>53</v>
      </c>
      <c r="AG2" s="1280"/>
      <c r="AH2" s="1281" t="s">
        <v>54</v>
      </c>
      <c r="AI2" s="1282"/>
    </row>
    <row r="3" spans="1:35" ht="21">
      <c r="A3" s="1276"/>
      <c r="B3" s="517" t="s">
        <v>9</v>
      </c>
      <c r="C3" s="977" t="s">
        <v>10</v>
      </c>
      <c r="D3" s="517" t="s">
        <v>9</v>
      </c>
      <c r="E3" s="977" t="s">
        <v>10</v>
      </c>
      <c r="F3" s="517" t="s">
        <v>9</v>
      </c>
      <c r="G3" s="977" t="s">
        <v>10</v>
      </c>
      <c r="H3" s="517" t="s">
        <v>9</v>
      </c>
      <c r="I3" s="977" t="s">
        <v>10</v>
      </c>
      <c r="J3" s="517" t="s">
        <v>9</v>
      </c>
      <c r="K3" s="977" t="s">
        <v>10</v>
      </c>
      <c r="L3" s="517" t="s">
        <v>9</v>
      </c>
      <c r="M3" s="977" t="s">
        <v>10</v>
      </c>
      <c r="N3" s="517" t="s">
        <v>9</v>
      </c>
      <c r="O3" s="977" t="s">
        <v>10</v>
      </c>
      <c r="P3" s="517" t="s">
        <v>9</v>
      </c>
      <c r="Q3" s="977" t="s">
        <v>10</v>
      </c>
      <c r="R3" s="517" t="s">
        <v>9</v>
      </c>
      <c r="S3" s="977" t="s">
        <v>10</v>
      </c>
      <c r="T3" s="517" t="s">
        <v>9</v>
      </c>
      <c r="U3" s="977" t="s">
        <v>10</v>
      </c>
      <c r="V3" s="517" t="s">
        <v>9</v>
      </c>
      <c r="W3" s="977" t="s">
        <v>10</v>
      </c>
      <c r="X3" s="518" t="s">
        <v>9</v>
      </c>
      <c r="Y3" s="981" t="s">
        <v>10</v>
      </c>
      <c r="Z3" s="518" t="s">
        <v>9</v>
      </c>
      <c r="AA3" s="981" t="s">
        <v>10</v>
      </c>
      <c r="AB3" s="519" t="s">
        <v>9</v>
      </c>
      <c r="AC3" s="977" t="s">
        <v>10</v>
      </c>
      <c r="AD3" s="517" t="s">
        <v>9</v>
      </c>
      <c r="AE3" s="977" t="s">
        <v>10</v>
      </c>
      <c r="AF3" s="517" t="s">
        <v>9</v>
      </c>
      <c r="AG3" s="977" t="s">
        <v>10</v>
      </c>
      <c r="AH3" s="629" t="s">
        <v>9</v>
      </c>
      <c r="AI3" s="984" t="s">
        <v>10</v>
      </c>
    </row>
    <row r="4" spans="1:35" s="39" customFormat="1" ht="21">
      <c r="A4" s="520" t="s">
        <v>55</v>
      </c>
      <c r="B4" s="521"/>
      <c r="C4" s="523"/>
      <c r="D4" s="522"/>
      <c r="E4" s="523"/>
      <c r="F4" s="522"/>
      <c r="G4" s="523"/>
      <c r="H4" s="522"/>
      <c r="I4" s="523"/>
      <c r="J4" s="522"/>
      <c r="K4" s="523"/>
      <c r="L4" s="524"/>
      <c r="M4" s="525"/>
      <c r="N4" s="524"/>
      <c r="O4" s="525"/>
      <c r="P4" s="524"/>
      <c r="Q4" s="525"/>
      <c r="R4" s="524"/>
      <c r="S4" s="525"/>
      <c r="T4" s="524"/>
      <c r="U4" s="525"/>
      <c r="V4" s="522"/>
      <c r="W4" s="523"/>
      <c r="X4" s="522"/>
      <c r="Y4" s="523"/>
      <c r="Z4" s="522"/>
      <c r="AA4" s="523"/>
      <c r="AB4" s="522"/>
      <c r="AC4" s="523"/>
      <c r="AD4" s="522"/>
      <c r="AE4" s="523"/>
      <c r="AF4" s="522"/>
      <c r="AG4" s="523"/>
      <c r="AH4" s="632"/>
      <c r="AI4" s="632"/>
    </row>
    <row r="5" spans="1:35" s="528" customFormat="1" ht="20.25">
      <c r="A5" s="526" t="s">
        <v>56</v>
      </c>
      <c r="B5" s="527">
        <f>3</f>
        <v>3</v>
      </c>
      <c r="C5" s="526">
        <v>29.7057</v>
      </c>
      <c r="D5" s="527">
        <f>1+6</f>
        <v>7</v>
      </c>
      <c r="E5" s="526">
        <v>221.43818999999999</v>
      </c>
      <c r="F5" s="527">
        <v>65</v>
      </c>
      <c r="G5" s="526">
        <v>73247.02996</v>
      </c>
      <c r="H5" s="527">
        <v>9</v>
      </c>
      <c r="I5" s="526">
        <v>353.75584000000003</v>
      </c>
      <c r="J5" s="527">
        <v>4</v>
      </c>
      <c r="K5" s="526">
        <v>111.80428000000001</v>
      </c>
      <c r="L5" s="527"/>
      <c r="M5" s="526"/>
      <c r="N5" s="527"/>
      <c r="O5" s="526">
        <v>3146.6603599999999</v>
      </c>
      <c r="P5" s="527">
        <v>1</v>
      </c>
      <c r="Q5" s="526">
        <v>83.374580000000009</v>
      </c>
      <c r="R5" s="527"/>
      <c r="S5" s="526">
        <v>2368.8633399999999</v>
      </c>
      <c r="T5" s="527">
        <f>1+10+10</f>
        <v>21</v>
      </c>
      <c r="U5" s="526">
        <v>6150.1241000000009</v>
      </c>
      <c r="V5" s="527"/>
      <c r="W5" s="526"/>
      <c r="X5" s="527">
        <v>3</v>
      </c>
      <c r="Y5" s="526">
        <v>76.226929999999996</v>
      </c>
      <c r="Z5" s="527">
        <v>1</v>
      </c>
      <c r="AA5" s="526">
        <v>1479.3805</v>
      </c>
      <c r="AB5" s="527"/>
      <c r="AC5" s="526"/>
      <c r="AD5" s="527">
        <v>3</v>
      </c>
      <c r="AE5" s="526">
        <v>528.13622999999995</v>
      </c>
      <c r="AF5" s="527">
        <v>6</v>
      </c>
      <c r="AG5" s="526">
        <v>330.84641999999997</v>
      </c>
      <c r="AH5" s="628">
        <f>AF5+AD5+AB5+Z5+X5+V5+T5+R5+P5+N5+L5+J5+H5+F5+D5+B5</f>
        <v>123</v>
      </c>
      <c r="AI5" s="630">
        <f>AG5+AE5+AC5+AA5+Y5+W5+U5+S5+Q5+O5+M5+K5+I5+G5+E5+C5</f>
        <v>88127.346430000005</v>
      </c>
    </row>
    <row r="6" spans="1:35" s="528" customFormat="1" ht="20.25">
      <c r="A6" s="526" t="s">
        <v>57</v>
      </c>
      <c r="B6" s="527"/>
      <c r="C6" s="526">
        <v>1718.4991</v>
      </c>
      <c r="D6" s="527">
        <f>2+1</f>
        <v>3</v>
      </c>
      <c r="E6" s="526">
        <v>156.2115</v>
      </c>
      <c r="F6" s="527"/>
      <c r="G6" s="526">
        <v>8515.8662399999994</v>
      </c>
      <c r="H6" s="527">
        <v>11</v>
      </c>
      <c r="I6" s="526">
        <v>463.64044000000001</v>
      </c>
      <c r="J6" s="527"/>
      <c r="K6" s="526"/>
      <c r="L6" s="527"/>
      <c r="M6" s="526">
        <v>472.40780000000001</v>
      </c>
      <c r="N6" s="527"/>
      <c r="O6" s="526">
        <v>3954.4101900000001</v>
      </c>
      <c r="P6" s="527"/>
      <c r="Q6" s="526">
        <v>1696.95</v>
      </c>
      <c r="R6" s="527">
        <v>6</v>
      </c>
      <c r="S6" s="526">
        <v>3308.4358399999996</v>
      </c>
      <c r="T6" s="527">
        <f>2+9+77</f>
        <v>88</v>
      </c>
      <c r="U6" s="526">
        <v>9901.0787500000006</v>
      </c>
      <c r="V6" s="527"/>
      <c r="W6" s="526">
        <v>3058.1624400000001</v>
      </c>
      <c r="X6" s="527">
        <v>1</v>
      </c>
      <c r="Y6" s="526">
        <v>17270.720740000001</v>
      </c>
      <c r="Z6" s="527">
        <v>2</v>
      </c>
      <c r="AA6" s="526">
        <v>1027.3155200000001</v>
      </c>
      <c r="AB6" s="527"/>
      <c r="AC6" s="526">
        <v>163.86</v>
      </c>
      <c r="AD6" s="527"/>
      <c r="AE6" s="526">
        <v>812.19838000000004</v>
      </c>
      <c r="AF6" s="527">
        <v>5</v>
      </c>
      <c r="AG6" s="526">
        <v>273.95076</v>
      </c>
      <c r="AH6" s="628">
        <f t="shared" ref="AH6:AI69" si="0">AF6+AD6+AB6+Z6+X6+V6+T6+R6+P6+N6+L6+J6+H6+F6+D6+B6</f>
        <v>116</v>
      </c>
      <c r="AI6" s="630">
        <f t="shared" si="0"/>
        <v>52793.707700000006</v>
      </c>
    </row>
    <row r="7" spans="1:35" s="528" customFormat="1" ht="20.25">
      <c r="A7" s="526" t="s">
        <v>58</v>
      </c>
      <c r="B7" s="527">
        <v>7</v>
      </c>
      <c r="C7" s="526">
        <v>2619.8513199999998</v>
      </c>
      <c r="D7" s="527">
        <v>4</v>
      </c>
      <c r="E7" s="526">
        <v>65.361249999999998</v>
      </c>
      <c r="F7" s="527">
        <v>0</v>
      </c>
      <c r="G7" s="526">
        <v>1389.5614100000003</v>
      </c>
      <c r="H7" s="527">
        <v>12</v>
      </c>
      <c r="I7" s="526">
        <v>405.76186000000007</v>
      </c>
      <c r="J7" s="527">
        <v>3</v>
      </c>
      <c r="K7" s="526">
        <v>83.853200000000001</v>
      </c>
      <c r="L7" s="527"/>
      <c r="M7" s="526"/>
      <c r="N7" s="527"/>
      <c r="O7" s="526"/>
      <c r="P7" s="527"/>
      <c r="Q7" s="526">
        <v>455.16</v>
      </c>
      <c r="R7" s="527"/>
      <c r="S7" s="526"/>
      <c r="T7" s="527">
        <v>36</v>
      </c>
      <c r="U7" s="526">
        <v>1020.42728</v>
      </c>
      <c r="V7" s="527"/>
      <c r="W7" s="526"/>
      <c r="X7" s="527">
        <v>2</v>
      </c>
      <c r="Y7" s="526">
        <v>23.808</v>
      </c>
      <c r="Z7" s="527">
        <v>2</v>
      </c>
      <c r="AA7" s="526">
        <v>95.409800000000004</v>
      </c>
      <c r="AB7" s="527"/>
      <c r="AC7" s="526"/>
      <c r="AD7" s="527">
        <v>6</v>
      </c>
      <c r="AE7" s="526">
        <v>200.27846</v>
      </c>
      <c r="AF7" s="527">
        <v>7</v>
      </c>
      <c r="AG7" s="526">
        <v>391.25115999999997</v>
      </c>
      <c r="AH7" s="628">
        <f t="shared" si="0"/>
        <v>79</v>
      </c>
      <c r="AI7" s="630">
        <f t="shared" si="0"/>
        <v>6750.7237400000004</v>
      </c>
    </row>
    <row r="8" spans="1:35" s="528" customFormat="1" ht="20.25">
      <c r="A8" s="526" t="s">
        <v>59</v>
      </c>
      <c r="B8" s="527">
        <v>1</v>
      </c>
      <c r="C8" s="526">
        <v>38.793759999999999</v>
      </c>
      <c r="D8" s="527">
        <f>2+6</f>
        <v>8</v>
      </c>
      <c r="E8" s="526">
        <v>313.69057999999995</v>
      </c>
      <c r="F8" s="527">
        <v>25</v>
      </c>
      <c r="G8" s="526">
        <v>4125.0255699999998</v>
      </c>
      <c r="H8" s="527">
        <v>5</v>
      </c>
      <c r="I8" s="526">
        <v>160.19108</v>
      </c>
      <c r="J8" s="527"/>
      <c r="K8" s="526"/>
      <c r="L8" s="527"/>
      <c r="M8" s="526"/>
      <c r="N8" s="527"/>
      <c r="O8" s="526"/>
      <c r="P8" s="527"/>
      <c r="Q8" s="526"/>
      <c r="R8" s="527"/>
      <c r="S8" s="526">
        <v>733.52351999999996</v>
      </c>
      <c r="T8" s="527">
        <f>2+8</f>
        <v>10</v>
      </c>
      <c r="U8" s="526">
        <v>273.35467</v>
      </c>
      <c r="V8" s="527"/>
      <c r="W8" s="526"/>
      <c r="X8" s="527">
        <v>4</v>
      </c>
      <c r="Y8" s="526">
        <v>80.909000000000006</v>
      </c>
      <c r="Z8" s="527">
        <v>4</v>
      </c>
      <c r="AA8" s="526">
        <v>2080.1478700000002</v>
      </c>
      <c r="AB8" s="527"/>
      <c r="AC8" s="526"/>
      <c r="AD8" s="527">
        <v>3</v>
      </c>
      <c r="AE8" s="526">
        <v>21.874230000000001</v>
      </c>
      <c r="AF8" s="527">
        <v>1</v>
      </c>
      <c r="AG8" s="526">
        <v>53.38653</v>
      </c>
      <c r="AH8" s="628">
        <f t="shared" si="0"/>
        <v>61</v>
      </c>
      <c r="AI8" s="630">
        <f t="shared" si="0"/>
        <v>7880.8968100000011</v>
      </c>
    </row>
    <row r="9" spans="1:35" s="39" customFormat="1" ht="21">
      <c r="A9" s="520" t="s">
        <v>60</v>
      </c>
      <c r="B9" s="521"/>
      <c r="C9" s="523"/>
      <c r="D9" s="522"/>
      <c r="E9" s="523"/>
      <c r="F9" s="522"/>
      <c r="G9" s="523"/>
      <c r="H9" s="522"/>
      <c r="I9" s="523"/>
      <c r="J9" s="522"/>
      <c r="K9" s="523"/>
      <c r="L9" s="524"/>
      <c r="M9" s="525"/>
      <c r="N9" s="524"/>
      <c r="O9" s="525"/>
      <c r="P9" s="524"/>
      <c r="Q9" s="525"/>
      <c r="R9" s="524"/>
      <c r="S9" s="525"/>
      <c r="T9" s="524"/>
      <c r="U9" s="525"/>
      <c r="V9" s="522"/>
      <c r="W9" s="523"/>
      <c r="X9" s="522"/>
      <c r="Y9" s="523"/>
      <c r="Z9" s="522"/>
      <c r="AA9" s="523"/>
      <c r="AB9" s="522"/>
      <c r="AC9" s="523"/>
      <c r="AD9" s="522"/>
      <c r="AE9" s="523"/>
      <c r="AF9" s="522"/>
      <c r="AG9" s="523"/>
      <c r="AH9" s="633"/>
      <c r="AI9" s="539"/>
    </row>
    <row r="10" spans="1:35" s="40" customFormat="1" ht="21">
      <c r="A10" s="526" t="s">
        <v>61</v>
      </c>
      <c r="B10" s="530"/>
      <c r="C10" s="532"/>
      <c r="D10" s="531"/>
      <c r="E10" s="532"/>
      <c r="F10" s="531"/>
      <c r="G10" s="532"/>
      <c r="H10" s="531"/>
      <c r="I10" s="532"/>
      <c r="J10" s="531"/>
      <c r="K10" s="532"/>
      <c r="L10" s="531"/>
      <c r="M10" s="532"/>
      <c r="N10" s="531"/>
      <c r="O10" s="532"/>
      <c r="P10" s="531"/>
      <c r="Q10" s="532"/>
      <c r="R10" s="531"/>
      <c r="S10" s="532"/>
      <c r="T10" s="531"/>
      <c r="U10" s="532"/>
      <c r="V10" s="531"/>
      <c r="W10" s="532"/>
      <c r="X10" s="533"/>
      <c r="Y10" s="532"/>
      <c r="Z10" s="531"/>
      <c r="AA10" s="532"/>
      <c r="AB10" s="531"/>
      <c r="AC10" s="532"/>
      <c r="AD10" s="531"/>
      <c r="AE10" s="532"/>
      <c r="AF10" s="531"/>
      <c r="AG10" s="532"/>
      <c r="AH10" s="628">
        <f t="shared" si="0"/>
        <v>0</v>
      </c>
      <c r="AI10" s="630">
        <f t="shared" si="0"/>
        <v>0</v>
      </c>
    </row>
    <row r="11" spans="1:35" s="40" customFormat="1" ht="20.25">
      <c r="A11" s="526" t="s">
        <v>62</v>
      </c>
      <c r="B11" s="527">
        <v>10</v>
      </c>
      <c r="C11" s="526">
        <v>113.27123</v>
      </c>
      <c r="D11" s="527">
        <v>5</v>
      </c>
      <c r="E11" s="526">
        <v>159.54848999999999</v>
      </c>
      <c r="F11" s="527">
        <v>1</v>
      </c>
      <c r="G11" s="526">
        <v>59.423999999999999</v>
      </c>
      <c r="H11" s="527">
        <v>4</v>
      </c>
      <c r="I11" s="526">
        <v>69.341359999999995</v>
      </c>
      <c r="J11" s="527"/>
      <c r="K11" s="526"/>
      <c r="L11" s="527"/>
      <c r="M11" s="526"/>
      <c r="N11" s="527"/>
      <c r="O11" s="526"/>
      <c r="P11" s="527"/>
      <c r="Q11" s="526"/>
      <c r="R11" s="527"/>
      <c r="S11" s="526">
        <v>189.6523</v>
      </c>
      <c r="T11" s="527">
        <v>4</v>
      </c>
      <c r="U11" s="526">
        <v>45.140699999999995</v>
      </c>
      <c r="V11" s="527">
        <v>2</v>
      </c>
      <c r="W11" s="526">
        <v>433.05169000000001</v>
      </c>
      <c r="X11" s="527">
        <v>4</v>
      </c>
      <c r="Y11" s="526">
        <v>120.32248</v>
      </c>
      <c r="Z11" s="527">
        <v>4</v>
      </c>
      <c r="AA11" s="526">
        <v>190.81957999999997</v>
      </c>
      <c r="AB11" s="527"/>
      <c r="AC11" s="526"/>
      <c r="AD11" s="527">
        <v>2</v>
      </c>
      <c r="AE11" s="526">
        <v>14.58282</v>
      </c>
      <c r="AF11" s="527">
        <v>3</v>
      </c>
      <c r="AG11" s="526">
        <v>170.68692000000001</v>
      </c>
      <c r="AH11" s="628">
        <f t="shared" si="0"/>
        <v>39</v>
      </c>
      <c r="AI11" s="630">
        <f t="shared" si="0"/>
        <v>1565.8415699999998</v>
      </c>
    </row>
    <row r="12" spans="1:35" s="40" customFormat="1" ht="20.25">
      <c r="A12" s="526" t="s">
        <v>63</v>
      </c>
      <c r="B12" s="527"/>
      <c r="C12" s="526"/>
      <c r="D12" s="527"/>
      <c r="E12" s="526"/>
      <c r="F12" s="527"/>
      <c r="G12" s="526"/>
      <c r="H12" s="527">
        <v>5</v>
      </c>
      <c r="I12" s="526">
        <v>199.49754000000001</v>
      </c>
      <c r="J12" s="527"/>
      <c r="K12" s="526"/>
      <c r="L12" s="527"/>
      <c r="M12" s="526"/>
      <c r="N12" s="527"/>
      <c r="O12" s="526"/>
      <c r="P12" s="527"/>
      <c r="Q12" s="526"/>
      <c r="R12" s="527"/>
      <c r="S12" s="526">
        <v>142.08857</v>
      </c>
      <c r="T12" s="527">
        <f>2+6</f>
        <v>8</v>
      </c>
      <c r="U12" s="526">
        <v>260.42818</v>
      </c>
      <c r="V12" s="527"/>
      <c r="W12" s="526"/>
      <c r="X12" s="527"/>
      <c r="Y12" s="526"/>
      <c r="Z12" s="527"/>
      <c r="AA12" s="526"/>
      <c r="AB12" s="527"/>
      <c r="AC12" s="526"/>
      <c r="AD12" s="527"/>
      <c r="AE12" s="526"/>
      <c r="AF12" s="527">
        <v>1</v>
      </c>
      <c r="AG12" s="526">
        <v>56.89564</v>
      </c>
      <c r="AH12" s="628">
        <f t="shared" si="0"/>
        <v>14</v>
      </c>
      <c r="AI12" s="630">
        <f t="shared" si="0"/>
        <v>658.90993000000003</v>
      </c>
    </row>
    <row r="13" spans="1:35" s="528" customFormat="1" ht="20.25">
      <c r="A13" s="526" t="s">
        <v>64</v>
      </c>
      <c r="B13" s="527"/>
      <c r="C13" s="526">
        <v>130.637</v>
      </c>
      <c r="D13" s="527">
        <v>2</v>
      </c>
      <c r="E13" s="526">
        <v>2.3695999999999997</v>
      </c>
      <c r="F13" s="527"/>
      <c r="G13" s="526">
        <v>874.35739999999998</v>
      </c>
      <c r="H13" s="527"/>
      <c r="I13" s="526">
        <v>0</v>
      </c>
      <c r="J13" s="527"/>
      <c r="K13" s="526"/>
      <c r="L13" s="527"/>
      <c r="M13" s="526"/>
      <c r="N13" s="527"/>
      <c r="O13" s="526"/>
      <c r="P13" s="527"/>
      <c r="Q13" s="526"/>
      <c r="R13" s="527"/>
      <c r="S13" s="526"/>
      <c r="T13" s="527"/>
      <c r="U13" s="526"/>
      <c r="V13" s="527"/>
      <c r="W13" s="526">
        <v>257.44110999999998</v>
      </c>
      <c r="X13" s="527"/>
      <c r="Y13" s="526"/>
      <c r="Z13" s="527">
        <v>3</v>
      </c>
      <c r="AA13" s="526">
        <v>143.1147</v>
      </c>
      <c r="AB13" s="527"/>
      <c r="AC13" s="526"/>
      <c r="AD13" s="527"/>
      <c r="AE13" s="526"/>
      <c r="AF13" s="527"/>
      <c r="AG13" s="526"/>
      <c r="AH13" s="628">
        <f t="shared" si="0"/>
        <v>5</v>
      </c>
      <c r="AI13" s="630">
        <f t="shared" si="0"/>
        <v>1407.9198099999999</v>
      </c>
    </row>
    <row r="14" spans="1:35" s="40" customFormat="1" ht="20.25">
      <c r="A14" s="526" t="s">
        <v>65</v>
      </c>
      <c r="B14" s="527">
        <v>3</v>
      </c>
      <c r="C14" s="526">
        <v>93.3</v>
      </c>
      <c r="D14" s="527">
        <v>2</v>
      </c>
      <c r="E14" s="526">
        <v>64.926519999999996</v>
      </c>
      <c r="F14" s="527"/>
      <c r="G14" s="526">
        <v>280.78899999999999</v>
      </c>
      <c r="H14" s="527">
        <v>2</v>
      </c>
      <c r="I14" s="526">
        <v>34.670679999999997</v>
      </c>
      <c r="J14" s="527"/>
      <c r="K14" s="526">
        <v>1372.5375900000001</v>
      </c>
      <c r="L14" s="527"/>
      <c r="M14" s="526"/>
      <c r="N14" s="527"/>
      <c r="O14" s="526"/>
      <c r="P14" s="527"/>
      <c r="Q14" s="526"/>
      <c r="R14" s="527"/>
      <c r="S14" s="526"/>
      <c r="T14" s="527">
        <f>1+3</f>
        <v>4</v>
      </c>
      <c r="U14" s="526">
        <v>548.35789</v>
      </c>
      <c r="V14" s="527"/>
      <c r="W14" s="526">
        <v>148.38177999999999</v>
      </c>
      <c r="X14" s="527"/>
      <c r="Y14" s="526">
        <v>734.31538</v>
      </c>
      <c r="Z14" s="527"/>
      <c r="AA14" s="526"/>
      <c r="AB14" s="527"/>
      <c r="AC14" s="526"/>
      <c r="AD14" s="527"/>
      <c r="AE14" s="526"/>
      <c r="AF14" s="527">
        <v>2</v>
      </c>
      <c r="AG14" s="526">
        <v>113.79128</v>
      </c>
      <c r="AH14" s="628">
        <f t="shared" si="0"/>
        <v>13</v>
      </c>
      <c r="AI14" s="630">
        <f t="shared" si="0"/>
        <v>3391.0701200000003</v>
      </c>
    </row>
    <row r="15" spans="1:35" s="41" customFormat="1" ht="21">
      <c r="A15" s="520" t="s">
        <v>66</v>
      </c>
      <c r="B15" s="529"/>
      <c r="C15" s="520"/>
      <c r="D15" s="529"/>
      <c r="E15" s="520"/>
      <c r="F15" s="529"/>
      <c r="G15" s="520"/>
      <c r="H15" s="529"/>
      <c r="I15" s="520"/>
      <c r="J15" s="529"/>
      <c r="K15" s="520"/>
      <c r="L15" s="529"/>
      <c r="M15" s="520"/>
      <c r="N15" s="529"/>
      <c r="O15" s="520"/>
      <c r="P15" s="529"/>
      <c r="Q15" s="520"/>
      <c r="R15" s="529"/>
      <c r="S15" s="520"/>
      <c r="T15" s="529"/>
      <c r="U15" s="520"/>
      <c r="V15" s="529"/>
      <c r="W15" s="520"/>
      <c r="X15" s="529"/>
      <c r="Y15" s="520"/>
      <c r="Z15" s="529"/>
      <c r="AA15" s="520"/>
      <c r="AB15" s="529"/>
      <c r="AC15" s="520"/>
      <c r="AD15" s="529"/>
      <c r="AE15" s="520"/>
      <c r="AF15" s="529"/>
      <c r="AG15" s="520"/>
      <c r="AH15" s="633"/>
      <c r="AI15" s="539"/>
    </row>
    <row r="16" spans="1:35" s="40" customFormat="1" ht="20.25">
      <c r="A16" s="526" t="s">
        <v>67</v>
      </c>
      <c r="B16" s="527"/>
      <c r="C16" s="526"/>
      <c r="D16" s="527">
        <v>1</v>
      </c>
      <c r="E16" s="526">
        <v>123.53088000000001</v>
      </c>
      <c r="F16" s="527"/>
      <c r="G16" s="526"/>
      <c r="H16" s="527"/>
      <c r="I16" s="526"/>
      <c r="J16" s="527"/>
      <c r="K16" s="526"/>
      <c r="L16" s="527"/>
      <c r="M16" s="526"/>
      <c r="N16" s="527"/>
      <c r="O16" s="526"/>
      <c r="P16" s="527"/>
      <c r="Q16" s="526"/>
      <c r="R16" s="527"/>
      <c r="S16" s="526"/>
      <c r="T16" s="527"/>
      <c r="U16" s="526"/>
      <c r="V16" s="527"/>
      <c r="W16" s="526"/>
      <c r="X16" s="527"/>
      <c r="Y16" s="526"/>
      <c r="Z16" s="527"/>
      <c r="AA16" s="526"/>
      <c r="AB16" s="527"/>
      <c r="AC16" s="526"/>
      <c r="AD16" s="527"/>
      <c r="AE16" s="526"/>
      <c r="AF16" s="527"/>
      <c r="AG16" s="526"/>
      <c r="AH16" s="628">
        <f t="shared" si="0"/>
        <v>1</v>
      </c>
      <c r="AI16" s="630">
        <f t="shared" si="0"/>
        <v>123.53088000000001</v>
      </c>
    </row>
    <row r="17" spans="1:35" s="40" customFormat="1" ht="20.25">
      <c r="A17" s="526" t="s">
        <v>68</v>
      </c>
      <c r="B17" s="527"/>
      <c r="C17" s="526"/>
      <c r="D17" s="527">
        <v>1</v>
      </c>
      <c r="E17" s="526">
        <v>123.53088000000001</v>
      </c>
      <c r="F17" s="527"/>
      <c r="G17" s="526"/>
      <c r="H17" s="527"/>
      <c r="I17" s="526"/>
      <c r="J17" s="527"/>
      <c r="K17" s="526"/>
      <c r="L17" s="527"/>
      <c r="M17" s="526"/>
      <c r="N17" s="527"/>
      <c r="O17" s="526"/>
      <c r="P17" s="527"/>
      <c r="Q17" s="526"/>
      <c r="R17" s="527"/>
      <c r="S17" s="526"/>
      <c r="T17" s="527"/>
      <c r="U17" s="526"/>
      <c r="V17" s="527"/>
      <c r="W17" s="526"/>
      <c r="X17" s="527"/>
      <c r="Y17" s="526"/>
      <c r="Z17" s="527"/>
      <c r="AA17" s="526"/>
      <c r="AB17" s="527"/>
      <c r="AC17" s="526"/>
      <c r="AD17" s="527"/>
      <c r="AE17" s="526"/>
      <c r="AF17" s="527"/>
      <c r="AG17" s="526"/>
      <c r="AH17" s="628">
        <f t="shared" si="0"/>
        <v>1</v>
      </c>
      <c r="AI17" s="630">
        <f t="shared" si="0"/>
        <v>123.53088000000001</v>
      </c>
    </row>
    <row r="18" spans="1:35" s="39" customFormat="1" ht="21">
      <c r="A18" s="520" t="s">
        <v>69</v>
      </c>
      <c r="B18" s="521"/>
      <c r="C18" s="523"/>
      <c r="D18" s="522"/>
      <c r="E18" s="523"/>
      <c r="F18" s="522"/>
      <c r="G18" s="523"/>
      <c r="H18" s="522"/>
      <c r="I18" s="523"/>
      <c r="J18" s="522"/>
      <c r="K18" s="523"/>
      <c r="L18" s="524"/>
      <c r="M18" s="525"/>
      <c r="N18" s="524"/>
      <c r="O18" s="525"/>
      <c r="P18" s="524"/>
      <c r="Q18" s="525"/>
      <c r="R18" s="524"/>
      <c r="S18" s="525"/>
      <c r="T18" s="524"/>
      <c r="U18" s="525"/>
      <c r="V18" s="522"/>
      <c r="W18" s="523"/>
      <c r="X18" s="522"/>
      <c r="Y18" s="523"/>
      <c r="Z18" s="522"/>
      <c r="AA18" s="523"/>
      <c r="AB18" s="522"/>
      <c r="AC18" s="523"/>
      <c r="AD18" s="522"/>
      <c r="AE18" s="523"/>
      <c r="AF18" s="522"/>
      <c r="AG18" s="523"/>
      <c r="AH18" s="633"/>
      <c r="AI18" s="539"/>
    </row>
    <row r="19" spans="1:35" s="40" customFormat="1" ht="20.25">
      <c r="A19" s="526" t="s">
        <v>70</v>
      </c>
      <c r="B19" s="527"/>
      <c r="C19" s="526"/>
      <c r="D19" s="527"/>
      <c r="E19" s="526"/>
      <c r="F19" s="527"/>
      <c r="G19" s="526"/>
      <c r="H19" s="527"/>
      <c r="I19" s="526"/>
      <c r="J19" s="527"/>
      <c r="K19" s="526"/>
      <c r="L19" s="527"/>
      <c r="M19" s="526"/>
      <c r="N19" s="527"/>
      <c r="O19" s="526"/>
      <c r="P19" s="527"/>
      <c r="Q19" s="526"/>
      <c r="R19" s="527"/>
      <c r="S19" s="526"/>
      <c r="T19" s="527"/>
      <c r="U19" s="526"/>
      <c r="V19" s="527"/>
      <c r="W19" s="526"/>
      <c r="X19" s="527"/>
      <c r="Y19" s="526"/>
      <c r="Z19" s="527"/>
      <c r="AA19" s="526"/>
      <c r="AB19" s="527"/>
      <c r="AC19" s="526"/>
      <c r="AD19" s="527"/>
      <c r="AE19" s="526"/>
      <c r="AF19" s="527"/>
      <c r="AG19" s="526"/>
      <c r="AH19" s="628">
        <f t="shared" si="0"/>
        <v>0</v>
      </c>
      <c r="AI19" s="630">
        <f t="shared" si="0"/>
        <v>0</v>
      </c>
    </row>
    <row r="20" spans="1:35" s="40" customFormat="1" ht="21">
      <c r="A20" s="526" t="s">
        <v>71</v>
      </c>
      <c r="B20" s="531">
        <v>3</v>
      </c>
      <c r="C20" s="526">
        <v>39.315169999999995</v>
      </c>
      <c r="D20" s="527">
        <v>1</v>
      </c>
      <c r="E20" s="526">
        <v>1.1847799999999999</v>
      </c>
      <c r="F20" s="530"/>
      <c r="G20" s="534">
        <v>374.31450000000001</v>
      </c>
      <c r="H20" s="530"/>
      <c r="I20" s="534">
        <v>0</v>
      </c>
      <c r="J20" s="530">
        <v>4</v>
      </c>
      <c r="K20" s="534">
        <v>111.80428000000001</v>
      </c>
      <c r="L20" s="530"/>
      <c r="M20" s="534"/>
      <c r="N20" s="527"/>
      <c r="O20" s="526"/>
      <c r="P20" s="527"/>
      <c r="Q20" s="526"/>
      <c r="R20" s="531"/>
      <c r="S20" s="532"/>
      <c r="T20" s="531">
        <v>1</v>
      </c>
      <c r="U20" s="532">
        <v>78.208070000000006</v>
      </c>
      <c r="V20" s="531"/>
      <c r="W20" s="532">
        <v>0</v>
      </c>
      <c r="X20" s="533">
        <v>4</v>
      </c>
      <c r="Y20" s="532">
        <v>99.749250000000004</v>
      </c>
      <c r="Z20" s="531"/>
      <c r="AA20" s="532"/>
      <c r="AB20" s="531"/>
      <c r="AC20" s="532"/>
      <c r="AD20" s="531"/>
      <c r="AE20" s="532"/>
      <c r="AF20" s="531"/>
      <c r="AG20" s="532"/>
      <c r="AH20" s="628">
        <f t="shared" si="0"/>
        <v>13</v>
      </c>
      <c r="AI20" s="630">
        <f t="shared" si="0"/>
        <v>704.57605000000001</v>
      </c>
    </row>
    <row r="21" spans="1:35" s="40" customFormat="1" ht="20.25">
      <c r="A21" s="526" t="s">
        <v>72</v>
      </c>
      <c r="B21" s="527">
        <f>44+3+1</f>
        <v>48</v>
      </c>
      <c r="C21" s="526">
        <v>798.79324999999994</v>
      </c>
      <c r="D21" s="527">
        <v>4</v>
      </c>
      <c r="E21" s="526">
        <v>220.92068</v>
      </c>
      <c r="F21" s="526"/>
      <c r="G21" s="526">
        <v>358.41800000000001</v>
      </c>
      <c r="H21" s="526">
        <v>1</v>
      </c>
      <c r="I21" s="526">
        <v>58.134999999999998</v>
      </c>
      <c r="J21" s="526"/>
      <c r="K21" s="526"/>
      <c r="L21" s="526"/>
      <c r="M21" s="526"/>
      <c r="N21" s="526"/>
      <c r="O21" s="526"/>
      <c r="P21" s="526"/>
      <c r="Q21" s="526"/>
      <c r="R21" s="526"/>
      <c r="S21" s="526">
        <v>44.2</v>
      </c>
      <c r="T21" s="527">
        <f>8+1</f>
        <v>9</v>
      </c>
      <c r="U21" s="526">
        <v>888.02292999999997</v>
      </c>
      <c r="V21" s="526"/>
      <c r="W21" s="526">
        <v>344.71459999999996</v>
      </c>
      <c r="X21" s="527">
        <v>2</v>
      </c>
      <c r="Y21" s="526">
        <v>2729.49278</v>
      </c>
      <c r="Z21" s="526"/>
      <c r="AA21" s="526"/>
      <c r="AB21" s="526"/>
      <c r="AC21" s="526"/>
      <c r="AD21" s="527">
        <v>6</v>
      </c>
      <c r="AE21" s="526">
        <v>43.748539999999998</v>
      </c>
      <c r="AF21" s="527">
        <v>4</v>
      </c>
      <c r="AG21" s="526">
        <v>217.05518000000001</v>
      </c>
      <c r="AH21" s="628">
        <f t="shared" si="0"/>
        <v>74</v>
      </c>
      <c r="AI21" s="630">
        <f t="shared" si="0"/>
        <v>5703.5009599999994</v>
      </c>
    </row>
    <row r="22" spans="1:35" s="40" customFormat="1" ht="20.25">
      <c r="A22" s="526" t="s">
        <v>73</v>
      </c>
      <c r="B22" s="527"/>
      <c r="C22" s="526"/>
      <c r="D22" s="527"/>
      <c r="E22" s="526"/>
      <c r="F22" s="527"/>
      <c r="G22" s="526"/>
      <c r="H22" s="527"/>
      <c r="I22" s="526"/>
      <c r="J22" s="527"/>
      <c r="K22" s="526"/>
      <c r="L22" s="527"/>
      <c r="M22" s="526"/>
      <c r="N22" s="527"/>
      <c r="O22" s="526"/>
      <c r="P22" s="527"/>
      <c r="Q22" s="526"/>
      <c r="R22" s="527"/>
      <c r="S22" s="526">
        <v>101.25</v>
      </c>
      <c r="T22" s="527"/>
      <c r="U22" s="526"/>
      <c r="V22" s="527"/>
      <c r="W22" s="526"/>
      <c r="X22" s="527"/>
      <c r="Y22" s="526"/>
      <c r="Z22" s="527"/>
      <c r="AA22" s="526"/>
      <c r="AB22" s="527"/>
      <c r="AC22" s="526"/>
      <c r="AD22" s="527"/>
      <c r="AE22" s="526"/>
      <c r="AF22" s="527"/>
      <c r="AG22" s="526"/>
      <c r="AH22" s="628">
        <f t="shared" si="0"/>
        <v>0</v>
      </c>
      <c r="AI22" s="630">
        <f t="shared" si="0"/>
        <v>101.25</v>
      </c>
    </row>
    <row r="23" spans="1:35" s="40" customFormat="1" ht="20.25">
      <c r="A23" s="526" t="s">
        <v>74</v>
      </c>
      <c r="B23" s="527"/>
      <c r="C23" s="526"/>
      <c r="D23" s="527"/>
      <c r="E23" s="526"/>
      <c r="F23" s="527"/>
      <c r="G23" s="526"/>
      <c r="H23" s="527"/>
      <c r="I23" s="526"/>
      <c r="J23" s="527"/>
      <c r="K23" s="526"/>
      <c r="L23" s="527"/>
      <c r="M23" s="526"/>
      <c r="N23" s="527"/>
      <c r="O23" s="526"/>
      <c r="P23" s="527"/>
      <c r="Q23" s="526"/>
      <c r="R23" s="527"/>
      <c r="S23" s="526">
        <v>0</v>
      </c>
      <c r="T23" s="527"/>
      <c r="U23" s="526"/>
      <c r="V23" s="527"/>
      <c r="W23" s="526"/>
      <c r="X23" s="527"/>
      <c r="Y23" s="526"/>
      <c r="Z23" s="527"/>
      <c r="AA23" s="526"/>
      <c r="AB23" s="527"/>
      <c r="AC23" s="526"/>
      <c r="AD23" s="527"/>
      <c r="AE23" s="526"/>
      <c r="AF23" s="527"/>
      <c r="AG23" s="526"/>
      <c r="AH23" s="628">
        <f t="shared" si="0"/>
        <v>0</v>
      </c>
      <c r="AI23" s="630">
        <f t="shared" si="0"/>
        <v>0</v>
      </c>
    </row>
    <row r="24" spans="1:35" s="40" customFormat="1" ht="20.25">
      <c r="A24" s="526" t="s">
        <v>75</v>
      </c>
      <c r="B24" s="527"/>
      <c r="C24" s="526"/>
      <c r="D24" s="527">
        <v>2</v>
      </c>
      <c r="E24" s="526">
        <v>2.3695999999999997</v>
      </c>
      <c r="F24" s="527"/>
      <c r="G24" s="526"/>
      <c r="H24" s="527"/>
      <c r="I24" s="526"/>
      <c r="J24" s="527"/>
      <c r="K24" s="526"/>
      <c r="L24" s="527"/>
      <c r="M24" s="526"/>
      <c r="N24" s="527"/>
      <c r="O24" s="526"/>
      <c r="P24" s="527"/>
      <c r="Q24" s="526"/>
      <c r="R24" s="527"/>
      <c r="S24" s="526">
        <v>0</v>
      </c>
      <c r="T24" s="527"/>
      <c r="U24" s="526"/>
      <c r="V24" s="527"/>
      <c r="W24" s="526"/>
      <c r="X24" s="527">
        <v>1</v>
      </c>
      <c r="Y24" s="526">
        <v>20.22738</v>
      </c>
      <c r="Z24" s="527"/>
      <c r="AA24" s="526"/>
      <c r="AB24" s="527"/>
      <c r="AC24" s="526"/>
      <c r="AD24" s="527">
        <v>1</v>
      </c>
      <c r="AE24" s="526">
        <v>7.2914099999999999</v>
      </c>
      <c r="AF24" s="527"/>
      <c r="AG24" s="526"/>
      <c r="AH24" s="628">
        <f t="shared" si="0"/>
        <v>4</v>
      </c>
      <c r="AI24" s="630">
        <f t="shared" si="0"/>
        <v>29.888389999999998</v>
      </c>
    </row>
    <row r="25" spans="1:35" s="40" customFormat="1" ht="20.25">
      <c r="A25" s="526" t="s">
        <v>76</v>
      </c>
      <c r="B25" s="527"/>
      <c r="C25" s="526"/>
      <c r="D25" s="527"/>
      <c r="E25" s="526"/>
      <c r="F25" s="527"/>
      <c r="G25" s="526"/>
      <c r="H25" s="527"/>
      <c r="I25" s="526"/>
      <c r="J25" s="527"/>
      <c r="K25" s="526"/>
      <c r="L25" s="527"/>
      <c r="M25" s="526"/>
      <c r="N25" s="527"/>
      <c r="O25" s="526"/>
      <c r="P25" s="527"/>
      <c r="Q25" s="526"/>
      <c r="R25" s="527"/>
      <c r="S25" s="526">
        <v>0</v>
      </c>
      <c r="T25" s="527"/>
      <c r="U25" s="526"/>
      <c r="V25" s="527"/>
      <c r="W25" s="526"/>
      <c r="X25" s="527">
        <v>3</v>
      </c>
      <c r="Y25" s="526">
        <v>79.521869999999993</v>
      </c>
      <c r="Z25" s="527"/>
      <c r="AA25" s="526"/>
      <c r="AB25" s="527"/>
      <c r="AC25" s="526"/>
      <c r="AD25" s="527"/>
      <c r="AE25" s="526"/>
      <c r="AF25" s="527"/>
      <c r="AG25" s="526"/>
      <c r="AH25" s="628">
        <f t="shared" si="0"/>
        <v>3</v>
      </c>
      <c r="AI25" s="630">
        <f t="shared" si="0"/>
        <v>79.521869999999993</v>
      </c>
    </row>
    <row r="26" spans="1:35" s="40" customFormat="1" ht="20.25">
      <c r="A26" s="526" t="s">
        <v>523</v>
      </c>
      <c r="B26" s="527">
        <v>1</v>
      </c>
      <c r="C26" s="526">
        <v>8.4187600000000007</v>
      </c>
      <c r="D26" s="527"/>
      <c r="E26" s="526"/>
      <c r="F26" s="527"/>
      <c r="G26" s="526"/>
      <c r="H26" s="527"/>
      <c r="I26" s="526"/>
      <c r="J26" s="527"/>
      <c r="K26" s="526"/>
      <c r="L26" s="527"/>
      <c r="M26" s="526"/>
      <c r="N26" s="527"/>
      <c r="O26" s="526"/>
      <c r="P26" s="527"/>
      <c r="Q26" s="526"/>
      <c r="R26" s="527"/>
      <c r="S26" s="526">
        <v>0</v>
      </c>
      <c r="T26" s="527"/>
      <c r="U26" s="526"/>
      <c r="V26" s="527"/>
      <c r="W26" s="526"/>
      <c r="X26" s="535">
        <v>1</v>
      </c>
      <c r="Y26" s="526">
        <v>11.904</v>
      </c>
      <c r="Z26" s="527"/>
      <c r="AA26" s="526"/>
      <c r="AB26" s="527"/>
      <c r="AC26" s="526"/>
      <c r="AD26" s="527"/>
      <c r="AE26" s="526"/>
      <c r="AF26" s="527"/>
      <c r="AG26" s="526"/>
      <c r="AH26" s="628">
        <f t="shared" si="0"/>
        <v>2</v>
      </c>
      <c r="AI26" s="630">
        <f t="shared" si="0"/>
        <v>20.322760000000002</v>
      </c>
    </row>
    <row r="27" spans="1:35" s="40" customFormat="1" ht="20.25">
      <c r="A27" s="526" t="s">
        <v>77</v>
      </c>
      <c r="B27" s="527"/>
      <c r="C27" s="526"/>
      <c r="D27" s="527"/>
      <c r="E27" s="526"/>
      <c r="F27" s="527"/>
      <c r="G27" s="526"/>
      <c r="H27" s="527"/>
      <c r="I27" s="526"/>
      <c r="J27" s="527"/>
      <c r="K27" s="526"/>
      <c r="L27" s="527"/>
      <c r="M27" s="526"/>
      <c r="N27" s="527"/>
      <c r="O27" s="526"/>
      <c r="P27" s="527"/>
      <c r="Q27" s="526"/>
      <c r="R27" s="527"/>
      <c r="S27" s="526">
        <v>0</v>
      </c>
      <c r="T27" s="527"/>
      <c r="U27" s="526"/>
      <c r="V27" s="527">
        <v>1</v>
      </c>
      <c r="W27" s="526">
        <v>408.34045000000003</v>
      </c>
      <c r="X27" s="527"/>
      <c r="Y27" s="526">
        <v>0</v>
      </c>
      <c r="Z27" s="527"/>
      <c r="AA27" s="526"/>
      <c r="AB27" s="527"/>
      <c r="AC27" s="526"/>
      <c r="AD27" s="527"/>
      <c r="AE27" s="526"/>
      <c r="AF27" s="527"/>
      <c r="AG27" s="526"/>
      <c r="AH27" s="628">
        <f t="shared" si="0"/>
        <v>1</v>
      </c>
      <c r="AI27" s="630">
        <f t="shared" si="0"/>
        <v>408.34045000000003</v>
      </c>
    </row>
    <row r="28" spans="1:35" s="528" customFormat="1" ht="20.25">
      <c r="A28" s="526" t="s">
        <v>78</v>
      </c>
      <c r="B28" s="527">
        <v>1</v>
      </c>
      <c r="C28" s="526">
        <v>121.59699999999999</v>
      </c>
      <c r="D28" s="527">
        <v>2</v>
      </c>
      <c r="E28" s="526">
        <v>155.99414000000002</v>
      </c>
      <c r="F28" s="527"/>
      <c r="G28" s="526"/>
      <c r="H28" s="527"/>
      <c r="I28" s="526"/>
      <c r="J28" s="527">
        <v>2</v>
      </c>
      <c r="K28" s="526">
        <v>55.902149999999999</v>
      </c>
      <c r="L28" s="527"/>
      <c r="M28" s="526"/>
      <c r="N28" s="527"/>
      <c r="O28" s="526"/>
      <c r="P28" s="527"/>
      <c r="Q28" s="526"/>
      <c r="R28" s="527"/>
      <c r="S28" s="526">
        <v>0</v>
      </c>
      <c r="T28" s="527"/>
      <c r="U28" s="526">
        <v>74.179000000000002</v>
      </c>
      <c r="V28" s="527">
        <v>1</v>
      </c>
      <c r="W28" s="526">
        <v>123.748</v>
      </c>
      <c r="X28" s="527"/>
      <c r="Y28" s="526">
        <v>0</v>
      </c>
      <c r="Z28" s="527"/>
      <c r="AA28" s="526"/>
      <c r="AB28" s="527"/>
      <c r="AC28" s="526"/>
      <c r="AD28" s="527"/>
      <c r="AE28" s="526"/>
      <c r="AF28" s="527">
        <v>3</v>
      </c>
      <c r="AG28" s="526">
        <v>160.15950000000001</v>
      </c>
      <c r="AH28" s="628">
        <f t="shared" si="0"/>
        <v>9</v>
      </c>
      <c r="AI28" s="630">
        <f t="shared" si="0"/>
        <v>691.57979</v>
      </c>
    </row>
    <row r="29" spans="1:35" s="40" customFormat="1" ht="20.25">
      <c r="A29" s="526" t="s">
        <v>80</v>
      </c>
      <c r="B29" s="527"/>
      <c r="C29" s="526">
        <v>0</v>
      </c>
      <c r="D29" s="527"/>
      <c r="E29" s="526"/>
      <c r="F29" s="527"/>
      <c r="G29" s="526"/>
      <c r="H29" s="527"/>
      <c r="I29" s="526"/>
      <c r="J29" s="527"/>
      <c r="K29" s="526"/>
      <c r="L29" s="527"/>
      <c r="M29" s="526"/>
      <c r="N29" s="527"/>
      <c r="O29" s="526"/>
      <c r="P29" s="527"/>
      <c r="Q29" s="526"/>
      <c r="R29" s="527"/>
      <c r="S29" s="526">
        <v>0</v>
      </c>
      <c r="T29" s="527"/>
      <c r="U29" s="526"/>
      <c r="V29" s="527"/>
      <c r="W29" s="526"/>
      <c r="X29" s="527">
        <v>1</v>
      </c>
      <c r="Y29" s="526">
        <v>44.095550000000003</v>
      </c>
      <c r="Z29" s="527"/>
      <c r="AA29" s="526"/>
      <c r="AB29" s="527"/>
      <c r="AC29" s="526"/>
      <c r="AD29" s="527"/>
      <c r="AE29" s="526"/>
      <c r="AF29" s="527"/>
      <c r="AG29" s="526"/>
      <c r="AH29" s="628">
        <f t="shared" si="0"/>
        <v>1</v>
      </c>
      <c r="AI29" s="630">
        <f t="shared" si="0"/>
        <v>44.095550000000003</v>
      </c>
    </row>
    <row r="30" spans="1:35" s="40" customFormat="1" ht="20.25">
      <c r="A30" s="526" t="s">
        <v>81</v>
      </c>
      <c r="B30" s="527">
        <v>10</v>
      </c>
      <c r="C30" s="526">
        <v>94.504490000000004</v>
      </c>
      <c r="D30" s="527">
        <v>4</v>
      </c>
      <c r="E30" s="526">
        <v>4.7391000000000005</v>
      </c>
      <c r="F30" s="527"/>
      <c r="G30" s="526"/>
      <c r="H30" s="527"/>
      <c r="I30" s="526"/>
      <c r="J30" s="527"/>
      <c r="K30" s="526"/>
      <c r="L30" s="527"/>
      <c r="M30" s="526"/>
      <c r="N30" s="527"/>
      <c r="O30" s="526"/>
      <c r="P30" s="527"/>
      <c r="Q30" s="526"/>
      <c r="R30" s="527"/>
      <c r="S30" s="526">
        <v>0</v>
      </c>
      <c r="T30" s="527">
        <v>3</v>
      </c>
      <c r="U30" s="526">
        <v>140.17101500000001</v>
      </c>
      <c r="V30" s="527"/>
      <c r="W30" s="526"/>
      <c r="X30" s="527">
        <v>3</v>
      </c>
      <c r="Y30" s="526">
        <v>41.521149999999999</v>
      </c>
      <c r="Z30" s="527"/>
      <c r="AA30" s="526"/>
      <c r="AB30" s="527"/>
      <c r="AC30" s="526"/>
      <c r="AD30" s="527"/>
      <c r="AE30" s="526"/>
      <c r="AF30" s="527"/>
      <c r="AG30" s="526"/>
      <c r="AH30" s="628">
        <f t="shared" si="0"/>
        <v>20</v>
      </c>
      <c r="AI30" s="630">
        <f t="shared" si="0"/>
        <v>280.93575500000003</v>
      </c>
    </row>
    <row r="31" spans="1:35" s="40" customFormat="1" ht="20.25">
      <c r="A31" s="526" t="s">
        <v>388</v>
      </c>
      <c r="B31" s="527">
        <v>1</v>
      </c>
      <c r="C31" s="526">
        <v>8.4187600000000007</v>
      </c>
      <c r="D31" s="527"/>
      <c r="E31" s="526"/>
      <c r="F31" s="527"/>
      <c r="G31" s="526"/>
      <c r="H31" s="527"/>
      <c r="I31" s="526"/>
      <c r="J31" s="527"/>
      <c r="K31" s="526"/>
      <c r="L31" s="527"/>
      <c r="M31" s="526"/>
      <c r="N31" s="527"/>
      <c r="O31" s="526"/>
      <c r="P31" s="527"/>
      <c r="Q31" s="526"/>
      <c r="R31" s="527"/>
      <c r="S31" s="526">
        <v>0</v>
      </c>
      <c r="T31" s="527"/>
      <c r="U31" s="526">
        <v>0</v>
      </c>
      <c r="V31" s="527"/>
      <c r="W31" s="526"/>
      <c r="X31" s="527">
        <v>1</v>
      </c>
      <c r="Y31" s="526">
        <v>11.904</v>
      </c>
      <c r="Z31" s="527"/>
      <c r="AA31" s="526"/>
      <c r="AB31" s="527"/>
      <c r="AC31" s="526"/>
      <c r="AD31" s="527"/>
      <c r="AE31" s="526"/>
      <c r="AF31" s="527"/>
      <c r="AG31" s="526"/>
      <c r="AH31" s="628">
        <f t="shared" si="0"/>
        <v>2</v>
      </c>
      <c r="AI31" s="630">
        <f t="shared" si="0"/>
        <v>20.322760000000002</v>
      </c>
    </row>
    <row r="32" spans="1:35" s="40" customFormat="1" ht="20.25">
      <c r="A32" s="526" t="s">
        <v>82</v>
      </c>
      <c r="B32" s="527"/>
      <c r="C32" s="526">
        <v>0</v>
      </c>
      <c r="D32" s="527"/>
      <c r="E32" s="526"/>
      <c r="F32" s="527"/>
      <c r="G32" s="526"/>
      <c r="H32" s="527"/>
      <c r="I32" s="526"/>
      <c r="J32" s="527"/>
      <c r="K32" s="526"/>
      <c r="L32" s="527"/>
      <c r="M32" s="526"/>
      <c r="N32" s="527"/>
      <c r="O32" s="526"/>
      <c r="P32" s="527"/>
      <c r="Q32" s="526"/>
      <c r="R32" s="527"/>
      <c r="S32" s="526">
        <v>0</v>
      </c>
      <c r="T32" s="527"/>
      <c r="U32" s="526">
        <v>0</v>
      </c>
      <c r="V32" s="527"/>
      <c r="W32" s="526"/>
      <c r="X32" s="527"/>
      <c r="Y32" s="526">
        <v>0</v>
      </c>
      <c r="Z32" s="527"/>
      <c r="AA32" s="526"/>
      <c r="AB32" s="527"/>
      <c r="AC32" s="526"/>
      <c r="AD32" s="527"/>
      <c r="AE32" s="526"/>
      <c r="AF32" s="527"/>
      <c r="AG32" s="526"/>
      <c r="AH32" s="628">
        <f t="shared" si="0"/>
        <v>0</v>
      </c>
      <c r="AI32" s="630">
        <f t="shared" si="0"/>
        <v>0</v>
      </c>
    </row>
    <row r="33" spans="1:35" s="40" customFormat="1" ht="20.25">
      <c r="A33" s="526" t="s">
        <v>83</v>
      </c>
      <c r="B33" s="527">
        <f>16+6</f>
        <v>22</v>
      </c>
      <c r="C33" s="526">
        <v>1313.4894999999999</v>
      </c>
      <c r="D33" s="527">
        <v>8</v>
      </c>
      <c r="E33" s="526">
        <v>163.10288</v>
      </c>
      <c r="F33" s="527"/>
      <c r="G33" s="526"/>
      <c r="H33" s="527"/>
      <c r="I33" s="526"/>
      <c r="J33" s="527">
        <v>4</v>
      </c>
      <c r="K33" s="526">
        <v>111.80428000000001</v>
      </c>
      <c r="L33" s="527"/>
      <c r="M33" s="526"/>
      <c r="N33" s="527"/>
      <c r="O33" s="526"/>
      <c r="P33" s="527"/>
      <c r="Q33" s="526"/>
      <c r="R33" s="527"/>
      <c r="S33" s="526">
        <v>683.20699999999999</v>
      </c>
      <c r="T33" s="527">
        <v>3</v>
      </c>
      <c r="U33" s="526">
        <v>426.39508000000001</v>
      </c>
      <c r="V33" s="527">
        <v>1</v>
      </c>
      <c r="W33" s="526">
        <v>321.096</v>
      </c>
      <c r="X33" s="527">
        <v>7</v>
      </c>
      <c r="Y33" s="526">
        <v>105.78362</v>
      </c>
      <c r="Z33" s="527"/>
      <c r="AA33" s="526"/>
      <c r="AB33" s="527"/>
      <c r="AC33" s="526"/>
      <c r="AD33" s="527">
        <f>4+1</f>
        <v>5</v>
      </c>
      <c r="AE33" s="526">
        <v>180.65571</v>
      </c>
      <c r="AF33" s="527">
        <v>4</v>
      </c>
      <c r="AG33" s="526">
        <v>220.56429</v>
      </c>
      <c r="AH33" s="628">
        <f t="shared" si="0"/>
        <v>54</v>
      </c>
      <c r="AI33" s="630">
        <f t="shared" si="0"/>
        <v>3526.09836</v>
      </c>
    </row>
    <row r="34" spans="1:35" s="42" customFormat="1" ht="21">
      <c r="A34" s="520" t="s">
        <v>84</v>
      </c>
      <c r="B34" s="529"/>
      <c r="C34" s="520">
        <v>0</v>
      </c>
      <c r="D34" s="529"/>
      <c r="E34" s="520">
        <v>0</v>
      </c>
      <c r="F34" s="529"/>
      <c r="G34" s="520"/>
      <c r="H34" s="529"/>
      <c r="I34" s="520"/>
      <c r="J34" s="529"/>
      <c r="K34" s="520"/>
      <c r="L34" s="529"/>
      <c r="M34" s="520"/>
      <c r="N34" s="529"/>
      <c r="O34" s="520"/>
      <c r="P34" s="529"/>
      <c r="Q34" s="520"/>
      <c r="R34" s="529"/>
      <c r="S34" s="520">
        <v>0</v>
      </c>
      <c r="T34" s="529"/>
      <c r="U34" s="520"/>
      <c r="V34" s="529"/>
      <c r="W34" s="520"/>
      <c r="X34" s="529"/>
      <c r="Y34" s="520"/>
      <c r="Z34" s="529"/>
      <c r="AA34" s="520"/>
      <c r="AB34" s="529"/>
      <c r="AC34" s="520"/>
      <c r="AD34" s="529"/>
      <c r="AE34" s="520"/>
      <c r="AF34" s="529"/>
      <c r="AG34" s="520"/>
      <c r="AH34" s="633"/>
      <c r="AI34" s="539"/>
    </row>
    <row r="35" spans="1:35" s="40" customFormat="1" ht="20.25">
      <c r="A35" s="526" t="s">
        <v>85</v>
      </c>
      <c r="B35" s="527"/>
      <c r="C35" s="526">
        <v>0</v>
      </c>
      <c r="D35" s="527">
        <v>1</v>
      </c>
      <c r="E35" s="526">
        <v>32.463259999999998</v>
      </c>
      <c r="F35" s="527"/>
      <c r="G35" s="526"/>
      <c r="H35" s="527"/>
      <c r="I35" s="526"/>
      <c r="J35" s="527"/>
      <c r="K35" s="526"/>
      <c r="L35" s="527"/>
      <c r="M35" s="526"/>
      <c r="N35" s="527"/>
      <c r="O35" s="526"/>
      <c r="P35" s="527"/>
      <c r="Q35" s="526"/>
      <c r="R35" s="527"/>
      <c r="S35" s="526">
        <v>0</v>
      </c>
      <c r="T35" s="527">
        <v>1</v>
      </c>
      <c r="U35" s="526">
        <v>78.208070000000006</v>
      </c>
      <c r="V35" s="527"/>
      <c r="W35" s="526"/>
      <c r="X35" s="527"/>
      <c r="Y35" s="526"/>
      <c r="Z35" s="527"/>
      <c r="AA35" s="526"/>
      <c r="AB35" s="527"/>
      <c r="AC35" s="526"/>
      <c r="AD35" s="527"/>
      <c r="AE35" s="526"/>
      <c r="AF35" s="527"/>
      <c r="AG35" s="526"/>
      <c r="AH35" s="628">
        <f t="shared" si="0"/>
        <v>2</v>
      </c>
      <c r="AI35" s="630">
        <f t="shared" si="0"/>
        <v>110.67133000000001</v>
      </c>
    </row>
    <row r="36" spans="1:35" s="40" customFormat="1" ht="20.25">
      <c r="A36" s="526" t="s">
        <v>86</v>
      </c>
      <c r="B36" s="527">
        <v>2</v>
      </c>
      <c r="C36" s="526">
        <v>16.837520000000001</v>
      </c>
      <c r="D36" s="527">
        <v>1</v>
      </c>
      <c r="E36" s="526">
        <v>123.53088000000001</v>
      </c>
      <c r="F36" s="527"/>
      <c r="G36" s="526"/>
      <c r="H36" s="527"/>
      <c r="I36" s="526"/>
      <c r="J36" s="527"/>
      <c r="K36" s="526"/>
      <c r="L36" s="527"/>
      <c r="M36" s="526"/>
      <c r="N36" s="527"/>
      <c r="O36" s="526"/>
      <c r="P36" s="527"/>
      <c r="Q36" s="526"/>
      <c r="R36" s="527"/>
      <c r="S36" s="526">
        <v>0</v>
      </c>
      <c r="T36" s="527">
        <v>4</v>
      </c>
      <c r="U36" s="526">
        <v>70.664860000000004</v>
      </c>
      <c r="V36" s="527"/>
      <c r="W36" s="526"/>
      <c r="X36" s="527"/>
      <c r="Y36" s="526"/>
      <c r="Z36" s="527"/>
      <c r="AA36" s="526"/>
      <c r="AB36" s="527"/>
      <c r="AC36" s="526"/>
      <c r="AD36" s="527"/>
      <c r="AE36" s="526"/>
      <c r="AF36" s="527"/>
      <c r="AG36" s="526"/>
      <c r="AH36" s="628">
        <f t="shared" si="0"/>
        <v>7</v>
      </c>
      <c r="AI36" s="630">
        <f t="shared" si="0"/>
        <v>211.03326000000001</v>
      </c>
    </row>
    <row r="37" spans="1:35" s="40" customFormat="1" ht="20.25">
      <c r="A37" s="526" t="s">
        <v>87</v>
      </c>
      <c r="B37" s="527"/>
      <c r="C37" s="526">
        <v>0</v>
      </c>
      <c r="D37" s="527"/>
      <c r="E37" s="526">
        <v>0</v>
      </c>
      <c r="F37" s="527"/>
      <c r="G37" s="526"/>
      <c r="H37" s="527"/>
      <c r="I37" s="526"/>
      <c r="J37" s="527"/>
      <c r="K37" s="526"/>
      <c r="L37" s="527"/>
      <c r="M37" s="526"/>
      <c r="N37" s="527"/>
      <c r="O37" s="526"/>
      <c r="P37" s="527"/>
      <c r="Q37" s="526"/>
      <c r="R37" s="527"/>
      <c r="S37" s="526">
        <v>0</v>
      </c>
      <c r="T37" s="527"/>
      <c r="U37" s="526"/>
      <c r="V37" s="527"/>
      <c r="W37" s="526"/>
      <c r="X37" s="527"/>
      <c r="Y37" s="526"/>
      <c r="Z37" s="527"/>
      <c r="AA37" s="526"/>
      <c r="AB37" s="527"/>
      <c r="AC37" s="526"/>
      <c r="AD37" s="527"/>
      <c r="AE37" s="526"/>
      <c r="AF37" s="527"/>
      <c r="AG37" s="526"/>
      <c r="AH37" s="628">
        <f t="shared" si="0"/>
        <v>0</v>
      </c>
      <c r="AI37" s="630">
        <f t="shared" si="0"/>
        <v>0</v>
      </c>
    </row>
    <row r="38" spans="1:35" s="40" customFormat="1" ht="20.25">
      <c r="A38" s="526" t="s">
        <v>88</v>
      </c>
      <c r="B38" s="527">
        <v>3</v>
      </c>
      <c r="C38" s="526">
        <v>31.382180000000002</v>
      </c>
      <c r="D38" s="527">
        <v>1</v>
      </c>
      <c r="E38" s="526">
        <v>32.463259999999998</v>
      </c>
      <c r="F38" s="527"/>
      <c r="G38" s="526">
        <v>145.78</v>
      </c>
      <c r="H38" s="527"/>
      <c r="I38" s="526"/>
      <c r="J38" s="527"/>
      <c r="K38" s="526"/>
      <c r="L38" s="527"/>
      <c r="M38" s="526"/>
      <c r="N38" s="527"/>
      <c r="O38" s="526"/>
      <c r="P38" s="527"/>
      <c r="Q38" s="526"/>
      <c r="R38" s="527"/>
      <c r="S38" s="526">
        <v>0</v>
      </c>
      <c r="T38" s="628">
        <v>2</v>
      </c>
      <c r="U38" s="630">
        <v>16.380240000000001</v>
      </c>
      <c r="V38" s="628"/>
      <c r="W38" s="630"/>
      <c r="X38" s="628">
        <v>1</v>
      </c>
      <c r="Y38" s="630">
        <v>17.713159999999998</v>
      </c>
      <c r="Z38" s="527"/>
      <c r="AA38" s="526"/>
      <c r="AB38" s="527"/>
      <c r="AC38" s="526"/>
      <c r="AD38" s="527">
        <v>2</v>
      </c>
      <c r="AE38" s="526">
        <v>14.582840000000001</v>
      </c>
      <c r="AF38" s="527"/>
      <c r="AG38" s="526"/>
      <c r="AH38" s="628">
        <f t="shared" si="0"/>
        <v>9</v>
      </c>
      <c r="AI38" s="630">
        <f t="shared" si="0"/>
        <v>258.30167999999998</v>
      </c>
    </row>
    <row r="39" spans="1:35" s="40" customFormat="1" ht="20.25">
      <c r="A39" s="526" t="s">
        <v>89</v>
      </c>
      <c r="B39" s="527"/>
      <c r="C39" s="526">
        <v>0</v>
      </c>
      <c r="D39" s="527"/>
      <c r="E39" s="526"/>
      <c r="F39" s="527"/>
      <c r="G39" s="526"/>
      <c r="H39" s="527"/>
      <c r="I39" s="526"/>
      <c r="J39" s="527"/>
      <c r="K39" s="526"/>
      <c r="L39" s="527"/>
      <c r="M39" s="526"/>
      <c r="N39" s="527"/>
      <c r="O39" s="526"/>
      <c r="P39" s="527"/>
      <c r="Q39" s="526"/>
      <c r="R39" s="527"/>
      <c r="S39" s="526">
        <v>0</v>
      </c>
      <c r="T39" s="527"/>
      <c r="U39" s="526"/>
      <c r="V39" s="527"/>
      <c r="W39" s="526"/>
      <c r="X39" s="527"/>
      <c r="Y39" s="526"/>
      <c r="Z39" s="527"/>
      <c r="AA39" s="526"/>
      <c r="AB39" s="527"/>
      <c r="AC39" s="526"/>
      <c r="AD39" s="527"/>
      <c r="AE39" s="526"/>
      <c r="AF39" s="527"/>
      <c r="AG39" s="526"/>
      <c r="AH39" s="628">
        <f t="shared" si="0"/>
        <v>0</v>
      </c>
      <c r="AI39" s="630">
        <f t="shared" si="0"/>
        <v>0</v>
      </c>
    </row>
    <row r="40" spans="1:35" s="42" customFormat="1" ht="21">
      <c r="A40" s="520" t="s">
        <v>90</v>
      </c>
      <c r="B40" s="529"/>
      <c r="C40" s="520">
        <v>0</v>
      </c>
      <c r="D40" s="529"/>
      <c r="E40" s="520"/>
      <c r="F40" s="529"/>
      <c r="G40" s="520"/>
      <c r="H40" s="529"/>
      <c r="I40" s="520"/>
      <c r="J40" s="529"/>
      <c r="K40" s="520"/>
      <c r="L40" s="529"/>
      <c r="M40" s="520"/>
      <c r="N40" s="529"/>
      <c r="O40" s="520"/>
      <c r="P40" s="529"/>
      <c r="Q40" s="520"/>
      <c r="R40" s="529"/>
      <c r="S40" s="520">
        <v>0</v>
      </c>
      <c r="T40" s="529"/>
      <c r="U40" s="520"/>
      <c r="V40" s="529"/>
      <c r="W40" s="520"/>
      <c r="X40" s="529"/>
      <c r="Y40" s="520"/>
      <c r="Z40" s="529"/>
      <c r="AA40" s="520"/>
      <c r="AB40" s="529"/>
      <c r="AC40" s="520"/>
      <c r="AD40" s="529"/>
      <c r="AE40" s="520"/>
      <c r="AF40" s="529"/>
      <c r="AG40" s="520"/>
      <c r="AH40" s="633"/>
      <c r="AI40" s="539"/>
    </row>
    <row r="41" spans="1:35" s="40" customFormat="1" ht="21">
      <c r="A41" s="526" t="s">
        <v>91</v>
      </c>
      <c r="B41" s="531"/>
      <c r="C41" s="526">
        <v>0</v>
      </c>
      <c r="D41" s="527"/>
      <c r="E41" s="526"/>
      <c r="F41" s="530"/>
      <c r="G41" s="534"/>
      <c r="H41" s="530"/>
      <c r="I41" s="534"/>
      <c r="J41" s="530"/>
      <c r="K41" s="534"/>
      <c r="L41" s="530"/>
      <c r="M41" s="534"/>
      <c r="N41" s="527"/>
      <c r="O41" s="526"/>
      <c r="P41" s="527"/>
      <c r="Q41" s="526"/>
      <c r="R41" s="531"/>
      <c r="S41" s="532">
        <v>0</v>
      </c>
      <c r="T41" s="531"/>
      <c r="U41" s="532"/>
      <c r="V41" s="531"/>
      <c r="W41" s="532"/>
      <c r="X41" s="533"/>
      <c r="Y41" s="532"/>
      <c r="Z41" s="531"/>
      <c r="AA41" s="532"/>
      <c r="AB41" s="531"/>
      <c r="AC41" s="532"/>
      <c r="AD41" s="531"/>
      <c r="AE41" s="532"/>
      <c r="AF41" s="531"/>
      <c r="AG41" s="532"/>
      <c r="AH41" s="628">
        <f t="shared" si="0"/>
        <v>0</v>
      </c>
      <c r="AI41" s="630">
        <f t="shared" si="0"/>
        <v>0</v>
      </c>
    </row>
    <row r="42" spans="1:35" s="40" customFormat="1" ht="21">
      <c r="A42" s="526" t="s">
        <v>92</v>
      </c>
      <c r="B42" s="531">
        <v>6</v>
      </c>
      <c r="C42" s="526">
        <v>1201.5121999999999</v>
      </c>
      <c r="D42" s="527"/>
      <c r="E42" s="526"/>
      <c r="F42" s="530"/>
      <c r="G42" s="534">
        <v>562.60943000000009</v>
      </c>
      <c r="H42" s="530"/>
      <c r="I42" s="534"/>
      <c r="J42" s="530"/>
      <c r="K42" s="534"/>
      <c r="L42" s="530"/>
      <c r="M42" s="534"/>
      <c r="N42" s="527"/>
      <c r="O42" s="526"/>
      <c r="P42" s="527"/>
      <c r="Q42" s="526"/>
      <c r="R42" s="531"/>
      <c r="S42" s="532">
        <v>0</v>
      </c>
      <c r="T42" s="531"/>
      <c r="U42" s="532"/>
      <c r="V42" s="531"/>
      <c r="W42" s="532"/>
      <c r="X42" s="533"/>
      <c r="Y42" s="532">
        <v>64.417169999999999</v>
      </c>
      <c r="Z42" s="531"/>
      <c r="AA42" s="532"/>
      <c r="AB42" s="531"/>
      <c r="AC42" s="532"/>
      <c r="AD42" s="531"/>
      <c r="AE42" s="532"/>
      <c r="AF42" s="531"/>
      <c r="AG42" s="532"/>
      <c r="AH42" s="628">
        <f t="shared" si="0"/>
        <v>6</v>
      </c>
      <c r="AI42" s="630">
        <f t="shared" si="0"/>
        <v>1828.5388</v>
      </c>
    </row>
    <row r="43" spans="1:35" s="40" customFormat="1" ht="20.25">
      <c r="A43" s="526" t="s">
        <v>93</v>
      </c>
      <c r="B43" s="527"/>
      <c r="C43" s="526">
        <v>203.9931</v>
      </c>
      <c r="D43" s="527"/>
      <c r="E43" s="526"/>
      <c r="F43" s="527"/>
      <c r="G43" s="526">
        <v>194.09715</v>
      </c>
      <c r="H43" s="527"/>
      <c r="I43" s="526"/>
      <c r="J43" s="527"/>
      <c r="K43" s="526"/>
      <c r="L43" s="527"/>
      <c r="M43" s="526"/>
      <c r="N43" s="527"/>
      <c r="O43" s="526"/>
      <c r="P43" s="527"/>
      <c r="Q43" s="526">
        <v>113.15</v>
      </c>
      <c r="R43" s="527"/>
      <c r="S43" s="526">
        <v>0</v>
      </c>
      <c r="T43" s="527"/>
      <c r="U43" s="526">
        <v>567.68200000000002</v>
      </c>
      <c r="V43" s="527">
        <v>1</v>
      </c>
      <c r="W43" s="526">
        <v>338.41500000000002</v>
      </c>
      <c r="X43" s="527"/>
      <c r="Y43" s="526">
        <v>0</v>
      </c>
      <c r="Z43" s="527"/>
      <c r="AA43" s="526"/>
      <c r="AB43" s="527"/>
      <c r="AC43" s="526"/>
      <c r="AD43" s="527"/>
      <c r="AE43" s="526"/>
      <c r="AF43" s="527"/>
      <c r="AG43" s="526"/>
      <c r="AH43" s="628">
        <f t="shared" si="0"/>
        <v>1</v>
      </c>
      <c r="AI43" s="630">
        <f t="shared" si="0"/>
        <v>1417.3372499999998</v>
      </c>
    </row>
    <row r="44" spans="1:35" s="40" customFormat="1" ht="21">
      <c r="A44" s="526" t="s">
        <v>558</v>
      </c>
      <c r="B44" s="527">
        <f>6+1</f>
        <v>7</v>
      </c>
      <c r="C44" s="978">
        <v>1210.13977</v>
      </c>
      <c r="D44" s="527"/>
      <c r="E44" s="526"/>
      <c r="F44" s="527"/>
      <c r="G44" s="526"/>
      <c r="H44" s="527"/>
      <c r="I44" s="526"/>
      <c r="J44" s="527"/>
      <c r="K44" s="526"/>
      <c r="L44" s="527"/>
      <c r="M44" s="526"/>
      <c r="N44" s="527"/>
      <c r="O44" s="526"/>
      <c r="P44" s="527"/>
      <c r="Q44" s="526"/>
      <c r="R44" s="527"/>
      <c r="S44" s="526">
        <v>0</v>
      </c>
      <c r="T44" s="527"/>
      <c r="U44" s="526">
        <v>0</v>
      </c>
      <c r="V44" s="527"/>
      <c r="W44" s="526">
        <v>0</v>
      </c>
      <c r="X44" s="527">
        <v>1</v>
      </c>
      <c r="Y44" s="526">
        <v>17.713150000000002</v>
      </c>
      <c r="Z44" s="527"/>
      <c r="AA44" s="526"/>
      <c r="AB44" s="527"/>
      <c r="AC44" s="526"/>
      <c r="AD44" s="527"/>
      <c r="AE44" s="526"/>
      <c r="AF44" s="527"/>
      <c r="AG44" s="526"/>
      <c r="AH44" s="628">
        <f t="shared" si="0"/>
        <v>8</v>
      </c>
      <c r="AI44" s="630">
        <f t="shared" si="0"/>
        <v>1227.85292</v>
      </c>
    </row>
    <row r="45" spans="1:35" s="40" customFormat="1" ht="20.25">
      <c r="A45" s="526" t="s">
        <v>94</v>
      </c>
      <c r="B45" s="527">
        <f>1+3</f>
        <v>4</v>
      </c>
      <c r="C45" s="526">
        <v>609.17485999999997</v>
      </c>
      <c r="D45" s="527"/>
      <c r="E45" s="526"/>
      <c r="F45" s="527"/>
      <c r="G45" s="526"/>
      <c r="H45" s="527"/>
      <c r="I45" s="526"/>
      <c r="J45" s="527"/>
      <c r="K45" s="526"/>
      <c r="L45" s="527"/>
      <c r="M45" s="526"/>
      <c r="N45" s="527"/>
      <c r="O45" s="526"/>
      <c r="P45" s="527"/>
      <c r="Q45" s="526"/>
      <c r="R45" s="527"/>
      <c r="S45" s="526">
        <v>0</v>
      </c>
      <c r="T45" s="527">
        <v>1</v>
      </c>
      <c r="U45" s="526">
        <v>18.76154</v>
      </c>
      <c r="V45" s="527"/>
      <c r="W45" s="526">
        <v>0</v>
      </c>
      <c r="X45" s="527">
        <v>1</v>
      </c>
      <c r="Y45" s="526">
        <v>11.904</v>
      </c>
      <c r="Z45" s="527"/>
      <c r="AA45" s="526"/>
      <c r="AB45" s="527"/>
      <c r="AC45" s="526"/>
      <c r="AD45" s="527"/>
      <c r="AE45" s="526"/>
      <c r="AF45" s="527"/>
      <c r="AG45" s="526"/>
      <c r="AH45" s="628">
        <f t="shared" si="0"/>
        <v>6</v>
      </c>
      <c r="AI45" s="630">
        <f t="shared" si="0"/>
        <v>639.84039999999993</v>
      </c>
    </row>
    <row r="46" spans="1:35" s="40" customFormat="1" ht="20.25">
      <c r="A46" s="526" t="s">
        <v>95</v>
      </c>
      <c r="B46" s="527"/>
      <c r="C46" s="526">
        <v>0</v>
      </c>
      <c r="D46" s="527">
        <v>1</v>
      </c>
      <c r="E46" s="526">
        <v>1.1847799999999999</v>
      </c>
      <c r="F46" s="527"/>
      <c r="G46" s="526"/>
      <c r="H46" s="527"/>
      <c r="I46" s="526"/>
      <c r="J46" s="527"/>
      <c r="K46" s="526"/>
      <c r="L46" s="527"/>
      <c r="M46" s="526"/>
      <c r="N46" s="527"/>
      <c r="O46" s="526"/>
      <c r="P46" s="527"/>
      <c r="Q46" s="526"/>
      <c r="R46" s="527"/>
      <c r="S46" s="526">
        <v>0</v>
      </c>
      <c r="T46" s="527"/>
      <c r="U46" s="526"/>
      <c r="V46" s="527">
        <v>1</v>
      </c>
      <c r="W46" s="526">
        <v>175.84469000000001</v>
      </c>
      <c r="X46" s="527"/>
      <c r="Y46" s="526"/>
      <c r="Z46" s="527"/>
      <c r="AA46" s="526"/>
      <c r="AB46" s="527"/>
      <c r="AC46" s="526"/>
      <c r="AD46" s="527"/>
      <c r="AE46" s="526"/>
      <c r="AF46" s="527"/>
      <c r="AG46" s="526"/>
      <c r="AH46" s="628">
        <f t="shared" si="0"/>
        <v>2</v>
      </c>
      <c r="AI46" s="630">
        <f t="shared" si="0"/>
        <v>177.02947</v>
      </c>
    </row>
    <row r="47" spans="1:35" s="40" customFormat="1" ht="20.25">
      <c r="A47" s="526" t="s">
        <v>559</v>
      </c>
      <c r="B47" s="527">
        <v>2</v>
      </c>
      <c r="C47" s="526">
        <v>400.50409999999999</v>
      </c>
      <c r="D47" s="527"/>
      <c r="E47" s="526">
        <v>0</v>
      </c>
      <c r="F47" s="527"/>
      <c r="G47" s="526">
        <v>0</v>
      </c>
      <c r="H47" s="527"/>
      <c r="I47" s="526"/>
      <c r="J47" s="527"/>
      <c r="K47" s="526"/>
      <c r="L47" s="527"/>
      <c r="M47" s="526"/>
      <c r="N47" s="527"/>
      <c r="O47" s="526"/>
      <c r="P47" s="527"/>
      <c r="Q47" s="526"/>
      <c r="R47" s="527"/>
      <c r="S47" s="526">
        <v>0</v>
      </c>
      <c r="T47" s="527"/>
      <c r="U47" s="526"/>
      <c r="V47" s="527"/>
      <c r="W47" s="526"/>
      <c r="X47" s="527"/>
      <c r="Y47" s="526"/>
      <c r="Z47" s="527"/>
      <c r="AA47" s="526"/>
      <c r="AB47" s="527"/>
      <c r="AC47" s="526"/>
      <c r="AD47" s="527"/>
      <c r="AE47" s="526"/>
      <c r="AF47" s="527"/>
      <c r="AG47" s="526"/>
      <c r="AH47" s="628">
        <f t="shared" si="0"/>
        <v>2</v>
      </c>
      <c r="AI47" s="630">
        <f t="shared" si="0"/>
        <v>400.50409999999999</v>
      </c>
    </row>
    <row r="48" spans="1:35" s="40" customFormat="1" ht="20.25">
      <c r="A48" s="526" t="s">
        <v>96</v>
      </c>
      <c r="B48" s="527">
        <v>16</v>
      </c>
      <c r="C48" s="526">
        <v>173.26262</v>
      </c>
      <c r="D48" s="527">
        <v>2</v>
      </c>
      <c r="E48" s="526">
        <v>64.926519999999996</v>
      </c>
      <c r="F48" s="527"/>
      <c r="G48" s="526">
        <v>0</v>
      </c>
      <c r="H48" s="527"/>
      <c r="I48" s="526"/>
      <c r="J48" s="527"/>
      <c r="K48" s="526"/>
      <c r="L48" s="527"/>
      <c r="M48" s="526"/>
      <c r="N48" s="527"/>
      <c r="O48" s="526"/>
      <c r="P48" s="527"/>
      <c r="Q48" s="526"/>
      <c r="R48" s="527"/>
      <c r="S48" s="526">
        <v>0</v>
      </c>
      <c r="T48" s="527">
        <v>2</v>
      </c>
      <c r="U48" s="526">
        <v>240.72014999999999</v>
      </c>
      <c r="V48" s="527"/>
      <c r="W48" s="526">
        <v>154.946</v>
      </c>
      <c r="X48" s="527">
        <v>3</v>
      </c>
      <c r="Y48" s="526">
        <v>100.0951</v>
      </c>
      <c r="Z48" s="527"/>
      <c r="AA48" s="526"/>
      <c r="AB48" s="527"/>
      <c r="AC48" s="526"/>
      <c r="AD48" s="527">
        <v>22</v>
      </c>
      <c r="AE48" s="526">
        <v>160.41101999999998</v>
      </c>
      <c r="AF48" s="527"/>
      <c r="AG48" s="526"/>
      <c r="AH48" s="628">
        <f t="shared" si="0"/>
        <v>45</v>
      </c>
      <c r="AI48" s="630">
        <f t="shared" si="0"/>
        <v>894.36140999999998</v>
      </c>
    </row>
    <row r="49" spans="1:35" s="40" customFormat="1" ht="20.25">
      <c r="A49" s="526" t="s">
        <v>97</v>
      </c>
      <c r="B49" s="527">
        <v>13</v>
      </c>
      <c r="C49" s="526">
        <v>166.63023000000001</v>
      </c>
      <c r="D49" s="527">
        <v>11</v>
      </c>
      <c r="E49" s="526">
        <v>135.37868</v>
      </c>
      <c r="F49" s="527"/>
      <c r="G49" s="526">
        <v>0</v>
      </c>
      <c r="H49" s="527"/>
      <c r="I49" s="526"/>
      <c r="J49" s="527"/>
      <c r="K49" s="526"/>
      <c r="L49" s="527"/>
      <c r="M49" s="526"/>
      <c r="N49" s="527"/>
      <c r="O49" s="526"/>
      <c r="P49" s="527"/>
      <c r="Q49" s="526"/>
      <c r="R49" s="527"/>
      <c r="S49" s="526">
        <v>0</v>
      </c>
      <c r="T49" s="527">
        <v>1</v>
      </c>
      <c r="U49" s="526">
        <v>2</v>
      </c>
      <c r="V49" s="527"/>
      <c r="W49" s="526">
        <v>312.90588000000002</v>
      </c>
      <c r="X49" s="527">
        <v>3</v>
      </c>
      <c r="Y49" s="526">
        <v>53.139449999999997</v>
      </c>
      <c r="Z49" s="527"/>
      <c r="AA49" s="526"/>
      <c r="AB49" s="527"/>
      <c r="AC49" s="526"/>
      <c r="AD49" s="527"/>
      <c r="AE49" s="526"/>
      <c r="AF49" s="527"/>
      <c r="AG49" s="526"/>
      <c r="AH49" s="628">
        <f t="shared" si="0"/>
        <v>28</v>
      </c>
      <c r="AI49" s="630">
        <f t="shared" si="0"/>
        <v>670.05424000000005</v>
      </c>
    </row>
    <row r="50" spans="1:35" s="40" customFormat="1" ht="20.25">
      <c r="A50" s="526" t="s">
        <v>528</v>
      </c>
      <c r="B50" s="527">
        <v>3</v>
      </c>
      <c r="C50" s="526">
        <v>600.75609999999995</v>
      </c>
      <c r="D50" s="527"/>
      <c r="E50" s="526">
        <v>0</v>
      </c>
      <c r="F50" s="527"/>
      <c r="G50" s="526">
        <v>0</v>
      </c>
      <c r="H50" s="527"/>
      <c r="I50" s="526"/>
      <c r="J50" s="527"/>
      <c r="K50" s="526"/>
      <c r="L50" s="527"/>
      <c r="M50" s="526"/>
      <c r="N50" s="527"/>
      <c r="O50" s="526"/>
      <c r="P50" s="527"/>
      <c r="Q50" s="526"/>
      <c r="R50" s="527"/>
      <c r="S50" s="526">
        <v>0</v>
      </c>
      <c r="T50" s="527"/>
      <c r="U50" s="526"/>
      <c r="V50" s="527"/>
      <c r="W50" s="526"/>
      <c r="X50" s="527"/>
      <c r="Y50" s="526"/>
      <c r="Z50" s="527"/>
      <c r="AA50" s="526"/>
      <c r="AB50" s="527"/>
      <c r="AC50" s="526"/>
      <c r="AD50" s="527"/>
      <c r="AE50" s="526"/>
      <c r="AF50" s="527"/>
      <c r="AG50" s="526"/>
      <c r="AH50" s="628">
        <f t="shared" si="0"/>
        <v>3</v>
      </c>
      <c r="AI50" s="630">
        <f t="shared" si="0"/>
        <v>600.75609999999995</v>
      </c>
    </row>
    <row r="51" spans="1:35" s="40" customFormat="1" ht="20.25">
      <c r="A51" s="526" t="s">
        <v>98</v>
      </c>
      <c r="B51" s="527"/>
      <c r="C51" s="526">
        <v>0</v>
      </c>
      <c r="D51" s="527">
        <v>1</v>
      </c>
      <c r="E51" s="526">
        <v>32.463259999999998</v>
      </c>
      <c r="F51" s="527"/>
      <c r="G51" s="526">
        <v>0</v>
      </c>
      <c r="H51" s="527"/>
      <c r="I51" s="526"/>
      <c r="J51" s="527"/>
      <c r="K51" s="526"/>
      <c r="L51" s="527"/>
      <c r="M51" s="526"/>
      <c r="N51" s="527"/>
      <c r="O51" s="526"/>
      <c r="P51" s="527"/>
      <c r="Q51" s="526"/>
      <c r="R51" s="527"/>
      <c r="S51" s="526">
        <v>0</v>
      </c>
      <c r="T51" s="527"/>
      <c r="U51" s="526">
        <v>287</v>
      </c>
      <c r="V51" s="527"/>
      <c r="W51" s="526"/>
      <c r="X51" s="527"/>
      <c r="Y51" s="526"/>
      <c r="Z51" s="527"/>
      <c r="AA51" s="526"/>
      <c r="AB51" s="527"/>
      <c r="AC51" s="526"/>
      <c r="AD51" s="527"/>
      <c r="AE51" s="526"/>
      <c r="AF51" s="527"/>
      <c r="AG51" s="526"/>
      <c r="AH51" s="628">
        <f t="shared" si="0"/>
        <v>1</v>
      </c>
      <c r="AI51" s="630">
        <f t="shared" si="0"/>
        <v>319.46325999999999</v>
      </c>
    </row>
    <row r="52" spans="1:35" s="40" customFormat="1" ht="20.25">
      <c r="A52" s="526" t="s">
        <v>99</v>
      </c>
      <c r="B52" s="527">
        <v>1</v>
      </c>
      <c r="C52" s="526">
        <v>15.88452</v>
      </c>
      <c r="D52" s="527">
        <v>1</v>
      </c>
      <c r="E52" s="526">
        <v>32.463259999999998</v>
      </c>
      <c r="F52" s="527"/>
      <c r="G52" s="526">
        <v>0</v>
      </c>
      <c r="H52" s="527"/>
      <c r="I52" s="526"/>
      <c r="J52" s="527"/>
      <c r="K52" s="526"/>
      <c r="L52" s="527"/>
      <c r="M52" s="526"/>
      <c r="N52" s="527"/>
      <c r="O52" s="526"/>
      <c r="P52" s="527"/>
      <c r="Q52" s="526"/>
      <c r="R52" s="527"/>
      <c r="S52" s="526">
        <v>0</v>
      </c>
      <c r="T52" s="527">
        <v>1</v>
      </c>
      <c r="U52" s="526">
        <v>18.76154</v>
      </c>
      <c r="V52" s="527"/>
      <c r="W52" s="526"/>
      <c r="X52" s="527">
        <v>2</v>
      </c>
      <c r="Y52" s="526">
        <v>88.191100000000006</v>
      </c>
      <c r="Z52" s="527"/>
      <c r="AA52" s="526"/>
      <c r="AB52" s="527"/>
      <c r="AC52" s="526"/>
      <c r="AD52" s="527"/>
      <c r="AE52" s="526"/>
      <c r="AF52" s="527"/>
      <c r="AG52" s="526"/>
      <c r="AH52" s="628">
        <f t="shared" si="0"/>
        <v>5</v>
      </c>
      <c r="AI52" s="630">
        <f t="shared" si="0"/>
        <v>155.30042</v>
      </c>
    </row>
    <row r="53" spans="1:35" s="40" customFormat="1" ht="20.25">
      <c r="A53" s="526" t="s">
        <v>100</v>
      </c>
      <c r="B53" s="527">
        <v>8</v>
      </c>
      <c r="C53" s="630">
        <v>1506.65904</v>
      </c>
      <c r="D53" s="527">
        <v>7</v>
      </c>
      <c r="E53" s="526">
        <v>161.91804000000002</v>
      </c>
      <c r="F53" s="527">
        <v>3</v>
      </c>
      <c r="G53" s="526">
        <v>298.916</v>
      </c>
      <c r="H53" s="527"/>
      <c r="I53" s="526"/>
      <c r="J53" s="527"/>
      <c r="K53" s="526"/>
      <c r="L53" s="527"/>
      <c r="M53" s="526"/>
      <c r="N53" s="527"/>
      <c r="O53" s="526"/>
      <c r="P53" s="527"/>
      <c r="Q53" s="526">
        <v>136.64500000000001</v>
      </c>
      <c r="R53" s="527"/>
      <c r="S53" s="630">
        <v>1859.28604</v>
      </c>
      <c r="T53" s="628">
        <v>3</v>
      </c>
      <c r="U53" s="630">
        <v>18.380230000000001</v>
      </c>
      <c r="V53" s="628">
        <v>2</v>
      </c>
      <c r="W53" s="630">
        <v>383.05500000000001</v>
      </c>
      <c r="X53" s="628">
        <v>2</v>
      </c>
      <c r="Y53" s="526">
        <v>64.262749999999997</v>
      </c>
      <c r="Z53" s="527"/>
      <c r="AA53" s="526"/>
      <c r="AB53" s="527"/>
      <c r="AC53" s="526"/>
      <c r="AD53" s="527"/>
      <c r="AE53" s="526"/>
      <c r="AF53" s="527"/>
      <c r="AG53" s="526"/>
      <c r="AH53" s="628">
        <f t="shared" si="0"/>
        <v>25</v>
      </c>
      <c r="AI53" s="630">
        <f t="shared" si="0"/>
        <v>4429.1221000000005</v>
      </c>
    </row>
    <row r="54" spans="1:35" s="40" customFormat="1" ht="21" hidden="1" customHeight="1" thickBot="1">
      <c r="A54" s="526" t="s">
        <v>101</v>
      </c>
      <c r="B54" s="531"/>
      <c r="C54" s="532">
        <v>0</v>
      </c>
      <c r="D54" s="531"/>
      <c r="E54" s="532">
        <v>0</v>
      </c>
      <c r="F54" s="530"/>
      <c r="G54" s="534">
        <v>0</v>
      </c>
      <c r="H54" s="530"/>
      <c r="I54" s="534"/>
      <c r="J54" s="530"/>
      <c r="K54" s="534"/>
      <c r="L54" s="530"/>
      <c r="M54" s="534"/>
      <c r="N54" s="527"/>
      <c r="O54" s="526"/>
      <c r="P54" s="527"/>
      <c r="Q54" s="526">
        <v>0</v>
      </c>
      <c r="R54" s="531"/>
      <c r="S54" s="532">
        <v>0</v>
      </c>
      <c r="T54" s="531"/>
      <c r="U54" s="532">
        <v>0</v>
      </c>
      <c r="V54" s="531"/>
      <c r="W54" s="532">
        <v>0</v>
      </c>
      <c r="X54" s="533"/>
      <c r="Y54" s="532">
        <v>0</v>
      </c>
      <c r="Z54" s="527"/>
      <c r="AA54" s="526"/>
      <c r="AB54" s="527"/>
      <c r="AC54" s="526"/>
      <c r="AD54" s="527"/>
      <c r="AE54" s="526"/>
      <c r="AF54" s="527"/>
      <c r="AG54" s="526"/>
      <c r="AH54" s="628">
        <f t="shared" si="0"/>
        <v>0</v>
      </c>
      <c r="AI54" s="630">
        <f t="shared" si="0"/>
        <v>0</v>
      </c>
    </row>
    <row r="55" spans="1:35" s="40" customFormat="1" ht="20.25" hidden="1" customHeight="1">
      <c r="A55" s="526" t="s">
        <v>102</v>
      </c>
      <c r="B55" s="527"/>
      <c r="C55" s="526">
        <v>0</v>
      </c>
      <c r="D55" s="527"/>
      <c r="E55" s="526">
        <v>0</v>
      </c>
      <c r="F55" s="527"/>
      <c r="G55" s="526">
        <v>0</v>
      </c>
      <c r="H55" s="527"/>
      <c r="I55" s="526"/>
      <c r="J55" s="527"/>
      <c r="K55" s="526"/>
      <c r="L55" s="527"/>
      <c r="M55" s="526"/>
      <c r="N55" s="527"/>
      <c r="O55" s="526"/>
      <c r="P55" s="527"/>
      <c r="Q55" s="526">
        <v>0</v>
      </c>
      <c r="R55" s="527"/>
      <c r="S55" s="526">
        <v>0</v>
      </c>
      <c r="T55" s="527"/>
      <c r="U55" s="526">
        <v>0</v>
      </c>
      <c r="V55" s="527"/>
      <c r="W55" s="526">
        <v>0</v>
      </c>
      <c r="X55" s="527"/>
      <c r="Y55" s="526">
        <v>0</v>
      </c>
      <c r="Z55" s="527"/>
      <c r="AA55" s="526"/>
      <c r="AB55" s="527"/>
      <c r="AC55" s="526"/>
      <c r="AD55" s="527"/>
      <c r="AE55" s="526"/>
      <c r="AF55" s="527"/>
      <c r="AG55" s="526"/>
      <c r="AH55" s="628">
        <f t="shared" si="0"/>
        <v>0</v>
      </c>
      <c r="AI55" s="630">
        <f t="shared" si="0"/>
        <v>0</v>
      </c>
    </row>
    <row r="56" spans="1:35" s="40" customFormat="1" ht="21">
      <c r="A56" s="526" t="s">
        <v>103</v>
      </c>
      <c r="B56" s="531">
        <v>2</v>
      </c>
      <c r="C56" s="526">
        <v>16.837520000000001</v>
      </c>
      <c r="D56" s="527"/>
      <c r="E56" s="526"/>
      <c r="F56" s="530"/>
      <c r="G56" s="534"/>
      <c r="H56" s="530"/>
      <c r="I56" s="534"/>
      <c r="J56" s="530"/>
      <c r="K56" s="534"/>
      <c r="L56" s="530"/>
      <c r="M56" s="534"/>
      <c r="N56" s="527"/>
      <c r="O56" s="526"/>
      <c r="P56" s="527"/>
      <c r="Q56" s="526"/>
      <c r="R56" s="531"/>
      <c r="S56" s="532">
        <v>0</v>
      </c>
      <c r="T56" s="531"/>
      <c r="U56" s="532">
        <v>0</v>
      </c>
      <c r="V56" s="531"/>
      <c r="W56" s="532"/>
      <c r="X56" s="533">
        <v>1</v>
      </c>
      <c r="Y56" s="532">
        <v>11.904</v>
      </c>
      <c r="Z56" s="527"/>
      <c r="AA56" s="526"/>
      <c r="AB56" s="527"/>
      <c r="AC56" s="526"/>
      <c r="AD56" s="527"/>
      <c r="AE56" s="526"/>
      <c r="AF56" s="527"/>
      <c r="AG56" s="526"/>
      <c r="AH56" s="628">
        <f t="shared" si="0"/>
        <v>3</v>
      </c>
      <c r="AI56" s="630">
        <f t="shared" si="0"/>
        <v>28.741520000000001</v>
      </c>
    </row>
    <row r="57" spans="1:35" s="40" customFormat="1" ht="20.25">
      <c r="A57" s="526" t="s">
        <v>104</v>
      </c>
      <c r="B57" s="527"/>
      <c r="C57" s="526">
        <v>112.23</v>
      </c>
      <c r="D57" s="527"/>
      <c r="E57" s="526"/>
      <c r="F57" s="527"/>
      <c r="G57" s="526"/>
      <c r="H57" s="527"/>
      <c r="I57" s="526"/>
      <c r="J57" s="527"/>
      <c r="K57" s="526"/>
      <c r="L57" s="527"/>
      <c r="M57" s="526"/>
      <c r="N57" s="527"/>
      <c r="O57" s="526"/>
      <c r="P57" s="527"/>
      <c r="Q57" s="526"/>
      <c r="R57" s="527"/>
      <c r="S57" s="526">
        <v>0</v>
      </c>
      <c r="T57" s="527">
        <v>1</v>
      </c>
      <c r="U57" s="526">
        <v>133.34754000000001</v>
      </c>
      <c r="V57" s="527"/>
      <c r="W57" s="526">
        <v>265.89800000000002</v>
      </c>
      <c r="X57" s="527"/>
      <c r="Y57" s="526"/>
      <c r="Z57" s="527"/>
      <c r="AA57" s="526"/>
      <c r="AB57" s="527"/>
      <c r="AC57" s="526"/>
      <c r="AD57" s="527"/>
      <c r="AE57" s="526"/>
      <c r="AF57" s="527"/>
      <c r="AG57" s="526"/>
      <c r="AH57" s="628">
        <f t="shared" si="0"/>
        <v>1</v>
      </c>
      <c r="AI57" s="630">
        <f t="shared" si="0"/>
        <v>511.47554000000002</v>
      </c>
    </row>
    <row r="58" spans="1:35" s="40" customFormat="1" ht="20.25">
      <c r="A58" s="526" t="s">
        <v>526</v>
      </c>
      <c r="B58" s="527">
        <v>1</v>
      </c>
      <c r="C58" s="526">
        <v>8.6275700000000004</v>
      </c>
      <c r="D58" s="527"/>
      <c r="E58" s="526"/>
      <c r="F58" s="527"/>
      <c r="G58" s="526"/>
      <c r="H58" s="527"/>
      <c r="I58" s="526"/>
      <c r="J58" s="527"/>
      <c r="K58" s="526"/>
      <c r="L58" s="527"/>
      <c r="M58" s="526"/>
      <c r="N58" s="527"/>
      <c r="O58" s="526"/>
      <c r="P58" s="527"/>
      <c r="Q58" s="526"/>
      <c r="R58" s="527"/>
      <c r="S58" s="526">
        <v>0</v>
      </c>
      <c r="T58" s="527"/>
      <c r="U58" s="526"/>
      <c r="V58" s="527"/>
      <c r="W58" s="526"/>
      <c r="X58" s="527"/>
      <c r="Y58" s="526"/>
      <c r="Z58" s="527"/>
      <c r="AA58" s="526"/>
      <c r="AB58" s="527"/>
      <c r="AC58" s="526"/>
      <c r="AD58" s="527"/>
      <c r="AE58" s="526"/>
      <c r="AF58" s="527"/>
      <c r="AG58" s="526"/>
      <c r="AH58" s="628">
        <f t="shared" si="0"/>
        <v>1</v>
      </c>
      <c r="AI58" s="630">
        <f t="shared" si="0"/>
        <v>8.6275700000000004</v>
      </c>
    </row>
    <row r="59" spans="1:35" s="40" customFormat="1" ht="20.25">
      <c r="A59" s="526" t="s">
        <v>560</v>
      </c>
      <c r="B59" s="527">
        <v>6</v>
      </c>
      <c r="C59" s="526">
        <v>57.604299999999995</v>
      </c>
      <c r="D59" s="527"/>
      <c r="E59" s="526"/>
      <c r="F59" s="527"/>
      <c r="G59" s="526"/>
      <c r="H59" s="527"/>
      <c r="I59" s="526"/>
      <c r="J59" s="527"/>
      <c r="K59" s="526"/>
      <c r="L59" s="527"/>
      <c r="M59" s="526"/>
      <c r="N59" s="527"/>
      <c r="O59" s="526"/>
      <c r="P59" s="527"/>
      <c r="Q59" s="526"/>
      <c r="R59" s="527"/>
      <c r="S59" s="526">
        <v>0</v>
      </c>
      <c r="T59" s="527">
        <v>2</v>
      </c>
      <c r="U59" s="526">
        <v>20.76154</v>
      </c>
      <c r="V59" s="527"/>
      <c r="W59" s="526"/>
      <c r="X59" s="527">
        <v>4</v>
      </c>
      <c r="Y59" s="526">
        <v>67.557699999999997</v>
      </c>
      <c r="Z59" s="527"/>
      <c r="AA59" s="526"/>
      <c r="AB59" s="527"/>
      <c r="AC59" s="526"/>
      <c r="AD59" s="527">
        <v>1</v>
      </c>
      <c r="AE59" s="526">
        <v>7.2914099999999999</v>
      </c>
      <c r="AF59" s="527"/>
      <c r="AG59" s="526"/>
      <c r="AH59" s="628">
        <f t="shared" si="0"/>
        <v>13</v>
      </c>
      <c r="AI59" s="630">
        <f t="shared" si="0"/>
        <v>153.21494999999999</v>
      </c>
    </row>
    <row r="60" spans="1:35" s="40" customFormat="1" ht="20.25">
      <c r="A60" s="526" t="s">
        <v>105</v>
      </c>
      <c r="B60" s="527"/>
      <c r="C60" s="526">
        <v>0</v>
      </c>
      <c r="D60" s="527"/>
      <c r="E60" s="526"/>
      <c r="F60" s="527"/>
      <c r="G60" s="526"/>
      <c r="H60" s="527"/>
      <c r="I60" s="526"/>
      <c r="J60" s="527"/>
      <c r="K60" s="526"/>
      <c r="L60" s="527"/>
      <c r="M60" s="526"/>
      <c r="N60" s="527"/>
      <c r="O60" s="526"/>
      <c r="P60" s="527"/>
      <c r="Q60" s="526"/>
      <c r="R60" s="527"/>
      <c r="S60" s="526">
        <v>0</v>
      </c>
      <c r="T60" s="527">
        <v>2</v>
      </c>
      <c r="U60" s="526">
        <v>28.760480000000001</v>
      </c>
      <c r="V60" s="527"/>
      <c r="W60" s="526"/>
      <c r="X60" s="527">
        <v>3</v>
      </c>
      <c r="Y60" s="526">
        <v>35.712000000000003</v>
      </c>
      <c r="Z60" s="527"/>
      <c r="AA60" s="526"/>
      <c r="AB60" s="527"/>
      <c r="AC60" s="526"/>
      <c r="AD60" s="527">
        <v>5</v>
      </c>
      <c r="AE60" s="526">
        <v>36.457050000000002</v>
      </c>
      <c r="AF60" s="527"/>
      <c r="AG60" s="526"/>
      <c r="AH60" s="628">
        <f t="shared" si="0"/>
        <v>10</v>
      </c>
      <c r="AI60" s="630">
        <f t="shared" si="0"/>
        <v>100.92953</v>
      </c>
    </row>
    <row r="61" spans="1:35" s="40" customFormat="1" ht="20.25">
      <c r="A61" s="526" t="s">
        <v>106</v>
      </c>
      <c r="B61" s="527">
        <v>1</v>
      </c>
      <c r="C61" s="526">
        <v>15.88452</v>
      </c>
      <c r="D61" s="527"/>
      <c r="E61" s="526"/>
      <c r="F61" s="527"/>
      <c r="G61" s="526">
        <v>139.44800000000001</v>
      </c>
      <c r="H61" s="527"/>
      <c r="I61" s="526"/>
      <c r="J61" s="527"/>
      <c r="K61" s="526"/>
      <c r="L61" s="527"/>
      <c r="M61" s="526"/>
      <c r="N61" s="527"/>
      <c r="O61" s="526"/>
      <c r="P61" s="527"/>
      <c r="Q61" s="526"/>
      <c r="R61" s="527"/>
      <c r="S61" s="526">
        <v>0</v>
      </c>
      <c r="T61" s="527">
        <v>1</v>
      </c>
      <c r="U61" s="526">
        <v>78.208070000000006</v>
      </c>
      <c r="V61" s="527"/>
      <c r="W61" s="526"/>
      <c r="X61" s="527">
        <v>1</v>
      </c>
      <c r="Y61" s="526">
        <v>17.713159999999998</v>
      </c>
      <c r="Z61" s="527"/>
      <c r="AA61" s="526"/>
      <c r="AB61" s="527"/>
      <c r="AC61" s="526"/>
      <c r="AD61" s="527"/>
      <c r="AE61" s="526">
        <v>0</v>
      </c>
      <c r="AF61" s="527"/>
      <c r="AG61" s="526"/>
      <c r="AH61" s="628">
        <f t="shared" si="0"/>
        <v>3</v>
      </c>
      <c r="AI61" s="630">
        <f t="shared" si="0"/>
        <v>251.25375000000003</v>
      </c>
    </row>
    <row r="62" spans="1:35" s="40" customFormat="1" ht="20.25">
      <c r="A62" s="526" t="s">
        <v>107</v>
      </c>
      <c r="B62" s="527"/>
      <c r="C62" s="526">
        <v>0</v>
      </c>
      <c r="D62" s="527"/>
      <c r="E62" s="526"/>
      <c r="F62" s="527"/>
      <c r="G62" s="526"/>
      <c r="H62" s="527"/>
      <c r="I62" s="526"/>
      <c r="J62" s="527"/>
      <c r="K62" s="526"/>
      <c r="L62" s="527"/>
      <c r="M62" s="526"/>
      <c r="N62" s="527"/>
      <c r="O62" s="526"/>
      <c r="P62" s="527"/>
      <c r="Q62" s="526"/>
      <c r="R62" s="527"/>
      <c r="S62" s="526">
        <v>0</v>
      </c>
      <c r="T62" s="527">
        <v>7</v>
      </c>
      <c r="U62" s="526">
        <v>93.426400000000001</v>
      </c>
      <c r="V62" s="527"/>
      <c r="W62" s="526"/>
      <c r="X62" s="527"/>
      <c r="Y62" s="526">
        <v>0</v>
      </c>
      <c r="Z62" s="527"/>
      <c r="AA62" s="526"/>
      <c r="AB62" s="527"/>
      <c r="AC62" s="526"/>
      <c r="AD62" s="527"/>
      <c r="AE62" s="526">
        <v>0</v>
      </c>
      <c r="AF62" s="527"/>
      <c r="AG62" s="526"/>
      <c r="AH62" s="628">
        <f t="shared" si="0"/>
        <v>7</v>
      </c>
      <c r="AI62" s="630">
        <f t="shared" si="0"/>
        <v>93.426400000000001</v>
      </c>
    </row>
    <row r="63" spans="1:35" s="40" customFormat="1" ht="20.25">
      <c r="A63" s="526" t="s">
        <v>108</v>
      </c>
      <c r="B63" s="527">
        <v>2</v>
      </c>
      <c r="C63" s="526">
        <v>22.75461</v>
      </c>
      <c r="D63" s="527">
        <v>2</v>
      </c>
      <c r="E63" s="526">
        <v>155.99414000000002</v>
      </c>
      <c r="F63" s="527"/>
      <c r="G63" s="526"/>
      <c r="H63" s="527"/>
      <c r="I63" s="526"/>
      <c r="J63" s="527"/>
      <c r="K63" s="526"/>
      <c r="L63" s="527"/>
      <c r="M63" s="526"/>
      <c r="N63" s="527"/>
      <c r="O63" s="526"/>
      <c r="P63" s="527"/>
      <c r="Q63" s="526"/>
      <c r="R63" s="527"/>
      <c r="S63" s="526">
        <v>0</v>
      </c>
      <c r="T63" s="527"/>
      <c r="U63" s="526"/>
      <c r="V63" s="527"/>
      <c r="W63" s="526"/>
      <c r="X63" s="527">
        <v>2</v>
      </c>
      <c r="Y63" s="526">
        <v>29.617159999999998</v>
      </c>
      <c r="Z63" s="527"/>
      <c r="AA63" s="526"/>
      <c r="AB63" s="527"/>
      <c r="AC63" s="526"/>
      <c r="AD63" s="527">
        <v>1</v>
      </c>
      <c r="AE63" s="526">
        <v>7.2914099999999999</v>
      </c>
      <c r="AF63" s="527"/>
      <c r="AG63" s="526"/>
      <c r="AH63" s="628">
        <f t="shared" si="0"/>
        <v>7</v>
      </c>
      <c r="AI63" s="630">
        <f t="shared" si="0"/>
        <v>215.65732000000003</v>
      </c>
    </row>
    <row r="64" spans="1:35" s="40" customFormat="1" ht="20.25">
      <c r="A64" s="526" t="s">
        <v>109</v>
      </c>
      <c r="B64" s="527">
        <v>5</v>
      </c>
      <c r="C64" s="526">
        <v>59.845019999999998</v>
      </c>
      <c r="D64" s="527">
        <v>5</v>
      </c>
      <c r="E64" s="526">
        <v>128.27000000000001</v>
      </c>
      <c r="F64" s="527"/>
      <c r="G64" s="526"/>
      <c r="H64" s="527"/>
      <c r="I64" s="526"/>
      <c r="K64" s="526"/>
      <c r="L64" s="527"/>
      <c r="M64" s="526"/>
      <c r="N64" s="527"/>
      <c r="O64" s="526"/>
      <c r="P64" s="527"/>
      <c r="Q64" s="526"/>
      <c r="R64" s="527"/>
      <c r="S64" s="526">
        <v>0</v>
      </c>
      <c r="T64" s="527">
        <v>1</v>
      </c>
      <c r="U64" s="526">
        <v>2</v>
      </c>
      <c r="V64" s="527"/>
      <c r="W64" s="526"/>
      <c r="X64" s="527">
        <v>2</v>
      </c>
      <c r="Y64" s="526">
        <v>29.617159999999998</v>
      </c>
      <c r="Z64" s="527"/>
      <c r="AA64" s="526"/>
      <c r="AB64" s="527"/>
      <c r="AC64" s="526"/>
      <c r="AD64" s="527">
        <v>1</v>
      </c>
      <c r="AE64" s="526">
        <v>7.2914099999999999</v>
      </c>
      <c r="AF64" s="527"/>
      <c r="AG64" s="526"/>
      <c r="AH64" s="628">
        <f>AF64+AD64+AB64+Z64+X64+V64+T64+R64+P64+N64+L64+J59+H64+F64+D64+B64</f>
        <v>14</v>
      </c>
      <c r="AI64" s="630">
        <f t="shared" si="0"/>
        <v>227.02359000000001</v>
      </c>
    </row>
    <row r="65" spans="1:35" s="40" customFormat="1" ht="20.25">
      <c r="A65" s="526" t="s">
        <v>110</v>
      </c>
      <c r="B65" s="527">
        <v>11</v>
      </c>
      <c r="C65" s="526">
        <v>139.50724</v>
      </c>
      <c r="D65" s="527"/>
      <c r="E65" s="526"/>
      <c r="F65" s="527"/>
      <c r="G65" s="526"/>
      <c r="H65" s="527"/>
      <c r="I65" s="526"/>
      <c r="J65" s="527"/>
      <c r="K65" s="526"/>
      <c r="L65" s="527"/>
      <c r="M65" s="526"/>
      <c r="N65" s="527"/>
      <c r="O65" s="526"/>
      <c r="P65" s="527"/>
      <c r="Q65" s="526"/>
      <c r="R65" s="527"/>
      <c r="S65" s="526">
        <v>0</v>
      </c>
      <c r="T65" s="527">
        <v>7</v>
      </c>
      <c r="U65" s="526">
        <v>113.80557</v>
      </c>
      <c r="V65" s="527"/>
      <c r="W65" s="526"/>
      <c r="X65" s="527">
        <v>4</v>
      </c>
      <c r="Y65" s="526">
        <v>75.881070000000008</v>
      </c>
      <c r="Z65" s="527"/>
      <c r="AA65" s="526"/>
      <c r="AB65" s="527"/>
      <c r="AC65" s="526"/>
      <c r="AD65" s="527"/>
      <c r="AE65" s="526">
        <v>0</v>
      </c>
      <c r="AF65" s="527"/>
      <c r="AG65" s="526"/>
      <c r="AH65" s="628">
        <f t="shared" si="0"/>
        <v>22</v>
      </c>
      <c r="AI65" s="630">
        <f t="shared" si="0"/>
        <v>329.19388000000004</v>
      </c>
    </row>
    <row r="66" spans="1:35" s="40" customFormat="1" ht="20.25">
      <c r="A66" s="526" t="s">
        <v>111</v>
      </c>
      <c r="B66" s="527">
        <v>1</v>
      </c>
      <c r="C66" s="526">
        <v>200.25202999999999</v>
      </c>
      <c r="D66" s="527"/>
      <c r="E66" s="526"/>
      <c r="F66" s="527"/>
      <c r="G66" s="526"/>
      <c r="H66" s="527"/>
      <c r="I66" s="526"/>
      <c r="J66" s="527"/>
      <c r="K66" s="526"/>
      <c r="L66" s="527"/>
      <c r="M66" s="526"/>
      <c r="N66" s="527"/>
      <c r="O66" s="526"/>
      <c r="P66" s="527"/>
      <c r="Q66" s="526"/>
      <c r="R66" s="527"/>
      <c r="S66" s="526">
        <v>0</v>
      </c>
      <c r="T66" s="527"/>
      <c r="U66" s="526"/>
      <c r="V66" s="527"/>
      <c r="W66" s="526"/>
      <c r="X66" s="527"/>
      <c r="Y66" s="526"/>
      <c r="Z66" s="527"/>
      <c r="AA66" s="526">
        <v>874.51639999999998</v>
      </c>
      <c r="AB66" s="527"/>
      <c r="AC66" s="526"/>
      <c r="AD66" s="527"/>
      <c r="AE66" s="526"/>
      <c r="AF66" s="527"/>
      <c r="AG66" s="526"/>
      <c r="AH66" s="628">
        <f t="shared" si="0"/>
        <v>1</v>
      </c>
      <c r="AI66" s="630">
        <f t="shared" si="0"/>
        <v>1074.7684300000001</v>
      </c>
    </row>
    <row r="67" spans="1:35" s="40" customFormat="1" ht="1.5" hidden="1" customHeight="1">
      <c r="A67" s="526" t="s">
        <v>112</v>
      </c>
      <c r="B67" s="527"/>
      <c r="C67" s="526">
        <v>0</v>
      </c>
      <c r="D67" s="527"/>
      <c r="E67" s="526">
        <v>0</v>
      </c>
      <c r="F67" s="527"/>
      <c r="G67" s="526">
        <v>0</v>
      </c>
      <c r="H67" s="527"/>
      <c r="I67" s="526"/>
      <c r="J67" s="527"/>
      <c r="K67" s="526"/>
      <c r="L67" s="527"/>
      <c r="M67" s="526"/>
      <c r="N67" s="527"/>
      <c r="O67" s="526"/>
      <c r="P67" s="527"/>
      <c r="Q67" s="526"/>
      <c r="R67" s="527"/>
      <c r="S67" s="526">
        <v>0</v>
      </c>
      <c r="T67" s="527"/>
      <c r="U67" s="526"/>
      <c r="V67" s="527"/>
      <c r="W67" s="526">
        <v>0</v>
      </c>
      <c r="X67" s="527"/>
      <c r="Y67" s="526"/>
      <c r="Z67" s="527"/>
      <c r="AA67" s="526">
        <v>0</v>
      </c>
      <c r="AB67" s="527"/>
      <c r="AC67" s="526"/>
      <c r="AD67" s="527"/>
      <c r="AE67" s="526"/>
      <c r="AF67" s="527"/>
      <c r="AG67" s="526"/>
      <c r="AH67" s="628">
        <f t="shared" si="0"/>
        <v>0</v>
      </c>
      <c r="AI67" s="630">
        <f t="shared" si="0"/>
        <v>0</v>
      </c>
    </row>
    <row r="68" spans="1:35" s="40" customFormat="1" ht="20.25">
      <c r="A68" s="526" t="s">
        <v>113</v>
      </c>
      <c r="B68" s="527">
        <v>1</v>
      </c>
      <c r="C68" s="526">
        <v>8.4187600000000007</v>
      </c>
      <c r="D68" s="527"/>
      <c r="E68" s="526"/>
      <c r="F68" s="527"/>
      <c r="G68" s="526"/>
      <c r="H68" s="527"/>
      <c r="I68" s="526"/>
      <c r="J68" s="527"/>
      <c r="K68" s="526"/>
      <c r="L68" s="527"/>
      <c r="M68" s="526"/>
      <c r="N68" s="527"/>
      <c r="O68" s="526"/>
      <c r="P68" s="527"/>
      <c r="Q68" s="526"/>
      <c r="R68" s="527"/>
      <c r="S68" s="526">
        <v>0</v>
      </c>
      <c r="T68" s="527"/>
      <c r="U68" s="526"/>
      <c r="V68" s="527"/>
      <c r="W68" s="526">
        <v>67.721999999999994</v>
      </c>
      <c r="X68" s="527"/>
      <c r="Y68" s="526"/>
      <c r="Z68" s="527"/>
      <c r="AA68" s="526"/>
      <c r="AB68" s="527"/>
      <c r="AC68" s="526"/>
      <c r="AD68" s="527"/>
      <c r="AE68" s="526"/>
      <c r="AF68" s="527"/>
      <c r="AG68" s="526"/>
      <c r="AH68" s="628">
        <f t="shared" si="0"/>
        <v>1</v>
      </c>
      <c r="AI68" s="630">
        <f t="shared" si="0"/>
        <v>76.14076</v>
      </c>
    </row>
    <row r="69" spans="1:35" s="40" customFormat="1" ht="20.25">
      <c r="A69" s="526" t="s">
        <v>114</v>
      </c>
      <c r="B69" s="527"/>
      <c r="C69" s="526"/>
      <c r="D69" s="527"/>
      <c r="E69" s="526"/>
      <c r="F69" s="527"/>
      <c r="G69" s="526"/>
      <c r="H69" s="527"/>
      <c r="I69" s="526"/>
      <c r="J69" s="527"/>
      <c r="K69" s="526"/>
      <c r="L69" s="527"/>
      <c r="M69" s="526"/>
      <c r="N69" s="527"/>
      <c r="O69" s="526"/>
      <c r="P69" s="527"/>
      <c r="Q69" s="526"/>
      <c r="R69" s="527"/>
      <c r="S69" s="526">
        <v>0</v>
      </c>
      <c r="T69" s="527"/>
      <c r="U69" s="526"/>
      <c r="V69" s="527"/>
      <c r="W69" s="526"/>
      <c r="X69" s="527"/>
      <c r="Y69" s="526"/>
      <c r="Z69" s="527"/>
      <c r="AA69" s="526"/>
      <c r="AB69" s="527"/>
      <c r="AC69" s="526"/>
      <c r="AD69" s="527"/>
      <c r="AE69" s="526"/>
      <c r="AF69" s="527"/>
      <c r="AG69" s="526"/>
      <c r="AH69" s="628">
        <f t="shared" si="0"/>
        <v>0</v>
      </c>
      <c r="AI69" s="630">
        <f t="shared" si="0"/>
        <v>0</v>
      </c>
    </row>
    <row r="70" spans="1:35" s="40" customFormat="1" ht="20.25">
      <c r="A70" s="526" t="s">
        <v>115</v>
      </c>
      <c r="B70" s="527"/>
      <c r="C70" s="526"/>
      <c r="D70" s="527"/>
      <c r="E70" s="526"/>
      <c r="F70" s="527"/>
      <c r="G70" s="526"/>
      <c r="H70" s="527"/>
      <c r="I70" s="526"/>
      <c r="J70" s="527"/>
      <c r="K70" s="526"/>
      <c r="L70" s="527"/>
      <c r="M70" s="526"/>
      <c r="N70" s="527"/>
      <c r="O70" s="526"/>
      <c r="P70" s="527"/>
      <c r="Q70" s="526"/>
      <c r="R70" s="527"/>
      <c r="S70" s="526">
        <v>0</v>
      </c>
      <c r="T70" s="527"/>
      <c r="U70" s="526"/>
      <c r="V70" s="527"/>
      <c r="W70" s="526"/>
      <c r="X70" s="527"/>
      <c r="Y70" s="526"/>
      <c r="Z70" s="527"/>
      <c r="AA70" s="526"/>
      <c r="AB70" s="527"/>
      <c r="AC70" s="526"/>
      <c r="AD70" s="527"/>
      <c r="AE70" s="526"/>
      <c r="AF70" s="527"/>
      <c r="AG70" s="526"/>
      <c r="AH70" s="628">
        <f t="shared" ref="AH70:AI114" si="1">AF70+AD70+AB70+Z70+X70+V70+T70+R70+P70+N70+L70+J70+H70+F70+D70+B70</f>
        <v>0</v>
      </c>
      <c r="AI70" s="630">
        <f t="shared" si="1"/>
        <v>0</v>
      </c>
    </row>
    <row r="71" spans="1:35" s="40" customFormat="1" ht="20.25">
      <c r="A71" s="526" t="s">
        <v>116</v>
      </c>
      <c r="B71" s="527">
        <v>3</v>
      </c>
      <c r="C71" s="526">
        <v>40.863839999999996</v>
      </c>
      <c r="D71" s="527">
        <v>5</v>
      </c>
      <c r="E71" s="526">
        <v>5.9238999999999997</v>
      </c>
      <c r="F71" s="527"/>
      <c r="G71" s="526"/>
      <c r="H71" s="527"/>
      <c r="I71" s="526"/>
      <c r="J71" s="527"/>
      <c r="K71" s="526"/>
      <c r="L71" s="527"/>
      <c r="M71" s="526"/>
      <c r="N71" s="527"/>
      <c r="O71" s="526"/>
      <c r="P71" s="527"/>
      <c r="Q71" s="526"/>
      <c r="R71" s="527"/>
      <c r="S71" s="526">
        <v>0</v>
      </c>
      <c r="T71" s="527">
        <v>4</v>
      </c>
      <c r="U71" s="526">
        <v>24.76154</v>
      </c>
      <c r="V71" s="527"/>
      <c r="W71" s="526"/>
      <c r="X71" s="527">
        <v>1</v>
      </c>
      <c r="Y71" s="526">
        <v>20.22738</v>
      </c>
      <c r="Z71" s="527"/>
      <c r="AA71" s="526"/>
      <c r="AB71" s="527"/>
      <c r="AC71" s="526"/>
      <c r="AD71" s="527">
        <v>1</v>
      </c>
      <c r="AE71" s="526">
        <v>7.2914099999999999</v>
      </c>
      <c r="AF71" s="527"/>
      <c r="AG71" s="526"/>
      <c r="AH71" s="628">
        <f t="shared" si="1"/>
        <v>14</v>
      </c>
      <c r="AI71" s="630">
        <f t="shared" si="1"/>
        <v>99.068069999999992</v>
      </c>
    </row>
    <row r="72" spans="1:35" s="40" customFormat="1" ht="20.25">
      <c r="A72" s="526" t="s">
        <v>561</v>
      </c>
      <c r="B72" s="527"/>
      <c r="C72" s="526"/>
      <c r="D72" s="527"/>
      <c r="E72" s="526"/>
      <c r="F72" s="527"/>
      <c r="G72" s="526"/>
      <c r="H72" s="527"/>
      <c r="I72" s="526"/>
      <c r="J72" s="527"/>
      <c r="K72" s="526"/>
      <c r="L72" s="527"/>
      <c r="M72" s="526"/>
      <c r="N72" s="527"/>
      <c r="O72" s="526"/>
      <c r="P72" s="527"/>
      <c r="Q72" s="526"/>
      <c r="R72" s="527"/>
      <c r="S72" s="526">
        <v>0</v>
      </c>
      <c r="T72" s="527"/>
      <c r="U72" s="526"/>
      <c r="V72" s="527"/>
      <c r="W72" s="526"/>
      <c r="X72" s="527"/>
      <c r="Y72" s="526"/>
      <c r="Z72" s="527"/>
      <c r="AA72" s="526"/>
      <c r="AB72" s="527"/>
      <c r="AC72" s="526"/>
      <c r="AD72" s="527"/>
      <c r="AE72" s="526"/>
      <c r="AF72" s="527"/>
      <c r="AG72" s="526"/>
      <c r="AH72" s="628">
        <f t="shared" si="1"/>
        <v>0</v>
      </c>
      <c r="AI72" s="630">
        <f t="shared" si="1"/>
        <v>0</v>
      </c>
    </row>
    <row r="73" spans="1:35" s="40" customFormat="1" ht="20.25">
      <c r="A73" s="526" t="s">
        <v>117</v>
      </c>
      <c r="B73" s="527"/>
      <c r="C73" s="526"/>
      <c r="D73" s="527"/>
      <c r="E73" s="526"/>
      <c r="F73" s="527"/>
      <c r="G73" s="526">
        <v>283.93874</v>
      </c>
      <c r="H73" s="527"/>
      <c r="I73" s="526"/>
      <c r="J73" s="527"/>
      <c r="K73" s="526"/>
      <c r="L73" s="527"/>
      <c r="M73" s="526"/>
      <c r="N73" s="527"/>
      <c r="O73" s="526"/>
      <c r="P73" s="527"/>
      <c r="Q73" s="526"/>
      <c r="R73" s="527"/>
      <c r="S73" s="526">
        <v>0</v>
      </c>
      <c r="T73" s="527">
        <v>2</v>
      </c>
      <c r="U73" s="526">
        <v>4</v>
      </c>
      <c r="V73" s="527"/>
      <c r="W73" s="526"/>
      <c r="X73" s="527"/>
      <c r="Y73" s="526"/>
      <c r="Z73" s="527"/>
      <c r="AA73" s="526"/>
      <c r="AB73" s="527"/>
      <c r="AC73" s="526"/>
      <c r="AD73" s="527"/>
      <c r="AE73" s="526"/>
      <c r="AF73" s="527"/>
      <c r="AG73" s="526"/>
      <c r="AH73" s="628">
        <f t="shared" si="1"/>
        <v>2</v>
      </c>
      <c r="AI73" s="630">
        <f t="shared" si="1"/>
        <v>287.93874</v>
      </c>
    </row>
    <row r="74" spans="1:35" s="40" customFormat="1" ht="20.25">
      <c r="A74" s="526" t="s">
        <v>118</v>
      </c>
      <c r="B74" s="527">
        <v>1</v>
      </c>
      <c r="C74" s="526">
        <v>10.643469999999999</v>
      </c>
      <c r="D74" s="527">
        <v>2</v>
      </c>
      <c r="E74" s="526">
        <v>124.71566</v>
      </c>
      <c r="F74" s="527"/>
      <c r="G74" s="526"/>
      <c r="H74" s="527"/>
      <c r="I74" s="526"/>
      <c r="J74" s="527"/>
      <c r="K74" s="526"/>
      <c r="L74" s="527"/>
      <c r="M74" s="526"/>
      <c r="N74" s="527"/>
      <c r="O74" s="526"/>
      <c r="P74" s="527"/>
      <c r="Q74" s="526"/>
      <c r="R74" s="527"/>
      <c r="S74" s="526">
        <v>0</v>
      </c>
      <c r="T74" s="527">
        <v>1</v>
      </c>
      <c r="U74" s="526">
        <v>14.380240000000001</v>
      </c>
      <c r="V74" s="527"/>
      <c r="W74" s="526"/>
      <c r="X74" s="527">
        <v>1</v>
      </c>
      <c r="Y74" s="526">
        <v>44.095599999999997</v>
      </c>
      <c r="Z74" s="527"/>
      <c r="AA74" s="526"/>
      <c r="AB74" s="527"/>
      <c r="AC74" s="526">
        <v>95.185000000000002</v>
      </c>
      <c r="AD74" s="527"/>
      <c r="AE74" s="526"/>
      <c r="AF74" s="527"/>
      <c r="AG74" s="526"/>
      <c r="AH74" s="628">
        <f t="shared" si="1"/>
        <v>5</v>
      </c>
      <c r="AI74" s="630">
        <f t="shared" si="1"/>
        <v>289.01997</v>
      </c>
    </row>
    <row r="75" spans="1:35" s="40" customFormat="1" ht="20.25">
      <c r="A75" s="526" t="s">
        <v>119</v>
      </c>
      <c r="B75" s="527">
        <v>3</v>
      </c>
      <c r="C75" s="526">
        <v>37.29927</v>
      </c>
      <c r="D75" s="527">
        <v>3</v>
      </c>
      <c r="E75" s="526">
        <v>125.90048</v>
      </c>
      <c r="F75" s="527"/>
      <c r="G75" s="526"/>
      <c r="H75" s="527"/>
      <c r="I75" s="526"/>
      <c r="J75" s="527"/>
      <c r="K75" s="526"/>
      <c r="L75" s="527"/>
      <c r="M75" s="526"/>
      <c r="N75" s="527"/>
      <c r="O75" s="526"/>
      <c r="P75" s="527"/>
      <c r="Q75" s="526"/>
      <c r="R75" s="527"/>
      <c r="S75" s="526">
        <v>0</v>
      </c>
      <c r="T75" s="527"/>
      <c r="U75" s="526"/>
      <c r="V75" s="527"/>
      <c r="W75" s="526">
        <v>52.218000000000004</v>
      </c>
      <c r="X75" s="527"/>
      <c r="Y75" s="526"/>
      <c r="Z75" s="527"/>
      <c r="AA75" s="526"/>
      <c r="AB75" s="527"/>
      <c r="AC75" s="526"/>
      <c r="AD75" s="527">
        <v>1</v>
      </c>
      <c r="AE75" s="526">
        <v>7.2914099999999999</v>
      </c>
      <c r="AF75" s="527"/>
      <c r="AG75" s="526"/>
      <c r="AH75" s="628">
        <f t="shared" si="1"/>
        <v>7</v>
      </c>
      <c r="AI75" s="630">
        <f t="shared" si="1"/>
        <v>222.70916000000003</v>
      </c>
    </row>
    <row r="76" spans="1:35" s="40" customFormat="1" ht="20.25">
      <c r="A76" s="526" t="s">
        <v>120</v>
      </c>
      <c r="B76" s="527"/>
      <c r="C76" s="526">
        <v>0</v>
      </c>
      <c r="D76" s="527">
        <v>1</v>
      </c>
      <c r="E76" s="526">
        <v>123.53088000000001</v>
      </c>
      <c r="F76" s="527"/>
      <c r="G76" s="526"/>
      <c r="H76" s="527"/>
      <c r="I76" s="526"/>
      <c r="J76" s="527"/>
      <c r="K76" s="526"/>
      <c r="L76" s="527"/>
      <c r="M76" s="526"/>
      <c r="N76" s="527"/>
      <c r="O76" s="526"/>
      <c r="P76" s="527"/>
      <c r="Q76" s="526"/>
      <c r="R76" s="527"/>
      <c r="S76" s="526">
        <v>0</v>
      </c>
      <c r="T76" s="527"/>
      <c r="U76" s="526"/>
      <c r="V76" s="527"/>
      <c r="W76" s="526"/>
      <c r="X76" s="527"/>
      <c r="Y76" s="526"/>
      <c r="Z76" s="527"/>
      <c r="AA76" s="526"/>
      <c r="AB76" s="527"/>
      <c r="AC76" s="526"/>
      <c r="AD76" s="527"/>
      <c r="AE76" s="526"/>
      <c r="AF76" s="527"/>
      <c r="AG76" s="526"/>
      <c r="AH76" s="628">
        <f t="shared" si="1"/>
        <v>1</v>
      </c>
      <c r="AI76" s="630">
        <f t="shared" si="1"/>
        <v>123.53088000000001</v>
      </c>
    </row>
    <row r="77" spans="1:35" s="39" customFormat="1" ht="21">
      <c r="A77" s="520" t="s">
        <v>121</v>
      </c>
      <c r="B77" s="521"/>
      <c r="C77" s="523"/>
      <c r="D77" s="522"/>
      <c r="E77" s="523">
        <v>0</v>
      </c>
      <c r="F77" s="522"/>
      <c r="G77" s="523"/>
      <c r="H77" s="522"/>
      <c r="I77" s="523"/>
      <c r="J77" s="522"/>
      <c r="K77" s="523"/>
      <c r="L77" s="524"/>
      <c r="M77" s="525"/>
      <c r="N77" s="524"/>
      <c r="O77" s="525"/>
      <c r="P77" s="524"/>
      <c r="Q77" s="525"/>
      <c r="R77" s="524"/>
      <c r="S77" s="525">
        <v>0</v>
      </c>
      <c r="T77" s="524"/>
      <c r="U77" s="525"/>
      <c r="V77" s="522"/>
      <c r="W77" s="523"/>
      <c r="X77" s="522"/>
      <c r="Y77" s="523"/>
      <c r="Z77" s="522"/>
      <c r="AA77" s="523"/>
      <c r="AB77" s="522"/>
      <c r="AC77" s="523"/>
      <c r="AD77" s="522"/>
      <c r="AE77" s="523"/>
      <c r="AF77" s="522"/>
      <c r="AG77" s="523"/>
      <c r="AH77" s="633"/>
      <c r="AI77" s="539"/>
    </row>
    <row r="78" spans="1:35" s="40" customFormat="1" ht="23.25" customHeight="1">
      <c r="A78" s="526" t="s">
        <v>122</v>
      </c>
      <c r="B78" s="536"/>
      <c r="C78" s="538"/>
      <c r="D78" s="537"/>
      <c r="E78" s="538"/>
      <c r="F78" s="537"/>
      <c r="G78" s="538"/>
      <c r="H78" s="537"/>
      <c r="I78" s="538"/>
      <c r="J78" s="537"/>
      <c r="K78" s="538"/>
      <c r="L78" s="537"/>
      <c r="M78" s="538"/>
      <c r="N78" s="537"/>
      <c r="O78" s="538"/>
      <c r="P78" s="537"/>
      <c r="Q78" s="538"/>
      <c r="R78" s="537"/>
      <c r="S78" s="538">
        <v>0</v>
      </c>
      <c r="T78" s="537"/>
      <c r="U78" s="538"/>
      <c r="V78" s="537"/>
      <c r="W78" s="538"/>
      <c r="X78" s="537"/>
      <c r="Y78" s="538"/>
      <c r="Z78" s="537"/>
      <c r="AA78" s="538"/>
      <c r="AB78" s="537"/>
      <c r="AC78" s="538"/>
      <c r="AD78" s="537"/>
      <c r="AE78" s="538"/>
      <c r="AF78" s="537"/>
      <c r="AG78" s="538"/>
      <c r="AH78" s="628">
        <f t="shared" si="1"/>
        <v>0</v>
      </c>
      <c r="AI78" s="630">
        <f t="shared" si="1"/>
        <v>0</v>
      </c>
    </row>
    <row r="79" spans="1:35" s="40" customFormat="1" ht="20.25">
      <c r="A79" s="526" t="s">
        <v>123</v>
      </c>
      <c r="B79" s="527"/>
      <c r="C79" s="526"/>
      <c r="D79" s="527"/>
      <c r="E79" s="526"/>
      <c r="F79" s="527"/>
      <c r="G79" s="526"/>
      <c r="H79" s="527"/>
      <c r="I79" s="526"/>
      <c r="J79" s="527"/>
      <c r="K79" s="526"/>
      <c r="L79" s="527"/>
      <c r="M79" s="526"/>
      <c r="N79" s="527"/>
      <c r="O79" s="526"/>
      <c r="P79" s="527"/>
      <c r="Q79" s="526"/>
      <c r="R79" s="527"/>
      <c r="S79" s="526">
        <v>0</v>
      </c>
      <c r="T79" s="527"/>
      <c r="U79" s="526"/>
      <c r="V79" s="527"/>
      <c r="W79" s="526"/>
      <c r="X79" s="527"/>
      <c r="Y79" s="526"/>
      <c r="Z79" s="527"/>
      <c r="AA79" s="526"/>
      <c r="AB79" s="527"/>
      <c r="AC79" s="526"/>
      <c r="AD79" s="527"/>
      <c r="AE79" s="526"/>
      <c r="AF79" s="527"/>
      <c r="AG79" s="526"/>
      <c r="AH79" s="628">
        <f t="shared" si="1"/>
        <v>0</v>
      </c>
      <c r="AI79" s="630">
        <f t="shared" si="1"/>
        <v>0</v>
      </c>
    </row>
    <row r="80" spans="1:35" s="40" customFormat="1" ht="20.25">
      <c r="A80" s="526" t="s">
        <v>562</v>
      </c>
      <c r="B80" s="527"/>
      <c r="C80" s="526"/>
      <c r="D80" s="527">
        <v>1</v>
      </c>
      <c r="E80" s="526">
        <v>32.463259999999998</v>
      </c>
      <c r="F80" s="527"/>
      <c r="G80" s="526"/>
      <c r="H80" s="527"/>
      <c r="I80" s="526"/>
      <c r="J80" s="527"/>
      <c r="K80" s="526"/>
      <c r="L80" s="527"/>
      <c r="M80" s="526"/>
      <c r="N80" s="527"/>
      <c r="O80" s="526"/>
      <c r="P80" s="527"/>
      <c r="Q80" s="526"/>
      <c r="R80" s="527"/>
      <c r="S80" s="526">
        <v>0</v>
      </c>
      <c r="T80" s="527"/>
      <c r="U80" s="526"/>
      <c r="V80" s="527"/>
      <c r="W80" s="526"/>
      <c r="X80" s="527"/>
      <c r="Y80" s="526"/>
      <c r="Z80" s="527"/>
      <c r="AA80" s="526"/>
      <c r="AB80" s="527"/>
      <c r="AC80" s="526"/>
      <c r="AD80" s="527"/>
      <c r="AE80" s="526"/>
      <c r="AF80" s="527"/>
      <c r="AG80" s="526"/>
      <c r="AH80" s="628">
        <f t="shared" si="1"/>
        <v>1</v>
      </c>
      <c r="AI80" s="630">
        <f t="shared" si="1"/>
        <v>32.463259999999998</v>
      </c>
    </row>
    <row r="81" spans="1:35" s="40" customFormat="1" ht="20.25">
      <c r="A81" s="526" t="s">
        <v>124</v>
      </c>
      <c r="B81" s="527"/>
      <c r="C81" s="526"/>
      <c r="D81" s="527"/>
      <c r="E81" s="526"/>
      <c r="F81" s="527"/>
      <c r="G81" s="526"/>
      <c r="H81" s="527"/>
      <c r="I81" s="526"/>
      <c r="J81" s="527"/>
      <c r="K81" s="526"/>
      <c r="L81" s="527"/>
      <c r="M81" s="526"/>
      <c r="N81" s="527"/>
      <c r="O81" s="526"/>
      <c r="P81" s="527"/>
      <c r="Q81" s="526"/>
      <c r="R81" s="527"/>
      <c r="S81" s="526">
        <v>0</v>
      </c>
      <c r="T81" s="527"/>
      <c r="U81" s="526"/>
      <c r="V81" s="527"/>
      <c r="W81" s="526"/>
      <c r="X81" s="527">
        <v>1</v>
      </c>
      <c r="Y81" s="526">
        <v>17.713159999999998</v>
      </c>
      <c r="Z81" s="527"/>
      <c r="AA81" s="526"/>
      <c r="AB81" s="527"/>
      <c r="AC81" s="526"/>
      <c r="AD81" s="527"/>
      <c r="AE81" s="526"/>
      <c r="AF81" s="527"/>
      <c r="AG81" s="526"/>
      <c r="AH81" s="628">
        <f t="shared" si="1"/>
        <v>1</v>
      </c>
      <c r="AI81" s="630">
        <f t="shared" si="1"/>
        <v>17.713159999999998</v>
      </c>
    </row>
    <row r="82" spans="1:35" s="40" customFormat="1" ht="20.25">
      <c r="A82" s="526" t="s">
        <v>125</v>
      </c>
      <c r="B82" s="527"/>
      <c r="C82" s="526"/>
      <c r="D82" s="527"/>
      <c r="E82" s="526"/>
      <c r="F82" s="527"/>
      <c r="G82" s="526"/>
      <c r="H82" s="527"/>
      <c r="I82" s="526"/>
      <c r="J82" s="527"/>
      <c r="K82" s="526"/>
      <c r="L82" s="527"/>
      <c r="M82" s="526"/>
      <c r="N82" s="527"/>
      <c r="O82" s="526"/>
      <c r="P82" s="527"/>
      <c r="Q82" s="526"/>
      <c r="R82" s="527"/>
      <c r="S82" s="526">
        <v>0</v>
      </c>
      <c r="T82" s="527"/>
      <c r="U82" s="526"/>
      <c r="V82" s="527"/>
      <c r="W82" s="526"/>
      <c r="X82" s="527">
        <v>3</v>
      </c>
      <c r="Y82" s="526">
        <v>35.712000000000003</v>
      </c>
      <c r="Z82" s="527"/>
      <c r="AA82" s="526"/>
      <c r="AB82" s="527"/>
      <c r="AC82" s="526"/>
      <c r="AD82" s="527">
        <v>5</v>
      </c>
      <c r="AE82" s="526">
        <v>36.457099999999997</v>
      </c>
      <c r="AF82" s="527"/>
      <c r="AG82" s="526"/>
      <c r="AH82" s="628">
        <f t="shared" si="1"/>
        <v>8</v>
      </c>
      <c r="AI82" s="630">
        <f t="shared" si="1"/>
        <v>72.1691</v>
      </c>
    </row>
    <row r="83" spans="1:35" s="39" customFormat="1" ht="21">
      <c r="A83" s="520" t="s">
        <v>126</v>
      </c>
      <c r="B83" s="521"/>
      <c r="C83" s="523"/>
      <c r="D83" s="522"/>
      <c r="E83" s="523"/>
      <c r="F83" s="522"/>
      <c r="G83" s="523"/>
      <c r="H83" s="522"/>
      <c r="I83" s="523"/>
      <c r="J83" s="522"/>
      <c r="K83" s="523"/>
      <c r="L83" s="524"/>
      <c r="M83" s="525"/>
      <c r="N83" s="524"/>
      <c r="O83" s="525"/>
      <c r="P83" s="524"/>
      <c r="Q83" s="525"/>
      <c r="R83" s="524"/>
      <c r="S83" s="525">
        <v>0</v>
      </c>
      <c r="T83" s="524"/>
      <c r="U83" s="525"/>
      <c r="V83" s="522"/>
      <c r="W83" s="523"/>
      <c r="X83" s="522"/>
      <c r="Y83" s="523"/>
      <c r="Z83" s="522"/>
      <c r="AA83" s="523"/>
      <c r="AB83" s="522"/>
      <c r="AC83" s="523"/>
      <c r="AD83" s="522"/>
      <c r="AE83" s="523">
        <v>0</v>
      </c>
      <c r="AF83" s="522"/>
      <c r="AG83" s="523"/>
      <c r="AH83" s="633"/>
      <c r="AI83" s="539"/>
    </row>
    <row r="84" spans="1:35" s="40" customFormat="1" ht="20.25">
      <c r="A84" s="526" t="s">
        <v>128</v>
      </c>
      <c r="B84" s="527"/>
      <c r="C84" s="526"/>
      <c r="D84" s="527"/>
      <c r="E84" s="526"/>
      <c r="F84" s="526"/>
      <c r="G84" s="526"/>
      <c r="H84" s="526"/>
      <c r="I84" s="526"/>
      <c r="J84" s="526"/>
      <c r="K84" s="526"/>
      <c r="L84" s="526"/>
      <c r="M84" s="526"/>
      <c r="N84" s="526"/>
      <c r="O84" s="526"/>
      <c r="P84" s="526"/>
      <c r="Q84" s="526"/>
      <c r="R84" s="526"/>
      <c r="S84" s="526">
        <v>5.76</v>
      </c>
      <c r="T84" s="527">
        <v>1</v>
      </c>
      <c r="U84" s="526">
        <v>78.208070000000006</v>
      </c>
      <c r="V84" s="527"/>
      <c r="W84" s="526"/>
      <c r="X84" s="527"/>
      <c r="Y84" s="526"/>
      <c r="Z84" s="527"/>
      <c r="AA84" s="526"/>
      <c r="AB84" s="527"/>
      <c r="AC84" s="526"/>
      <c r="AD84" s="527">
        <v>1</v>
      </c>
      <c r="AE84" s="526">
        <v>7.2914099999999999</v>
      </c>
      <c r="AF84" s="527"/>
      <c r="AG84" s="526"/>
      <c r="AH84" s="628">
        <f t="shared" si="1"/>
        <v>2</v>
      </c>
      <c r="AI84" s="630">
        <f t="shared" si="1"/>
        <v>91.259480000000011</v>
      </c>
    </row>
    <row r="85" spans="1:35" s="40" customFormat="1" ht="20.25">
      <c r="A85" s="526" t="s">
        <v>563</v>
      </c>
      <c r="B85" s="527"/>
      <c r="C85" s="526"/>
      <c r="D85" s="527"/>
      <c r="E85" s="526"/>
      <c r="F85" s="526"/>
      <c r="G85" s="526"/>
      <c r="H85" s="526"/>
      <c r="I85" s="526"/>
      <c r="J85" s="526"/>
      <c r="K85" s="526"/>
      <c r="L85" s="526"/>
      <c r="M85" s="526"/>
      <c r="N85" s="526"/>
      <c r="O85" s="526"/>
      <c r="P85" s="526"/>
      <c r="Q85" s="526"/>
      <c r="R85" s="526"/>
      <c r="S85" s="526">
        <v>0</v>
      </c>
      <c r="T85" s="527"/>
      <c r="U85" s="526"/>
      <c r="V85" s="527"/>
      <c r="W85" s="526"/>
      <c r="X85" s="527"/>
      <c r="Y85" s="526"/>
      <c r="Z85" s="527"/>
      <c r="AA85" s="526"/>
      <c r="AB85" s="527"/>
      <c r="AC85" s="526"/>
      <c r="AD85" s="527"/>
      <c r="AE85" s="526">
        <v>0</v>
      </c>
      <c r="AF85" s="527"/>
      <c r="AG85" s="526"/>
      <c r="AH85" s="628">
        <f t="shared" si="1"/>
        <v>0</v>
      </c>
      <c r="AI85" s="630">
        <f t="shared" si="1"/>
        <v>0</v>
      </c>
    </row>
    <row r="86" spans="1:35" s="40" customFormat="1" ht="20.25">
      <c r="A86" s="526" t="s">
        <v>276</v>
      </c>
      <c r="B86" s="527">
        <v>1</v>
      </c>
      <c r="C86" s="526">
        <v>8.4187600000000007</v>
      </c>
      <c r="D86" s="527"/>
      <c r="E86" s="526"/>
      <c r="F86" s="526"/>
      <c r="G86" s="526"/>
      <c r="H86" s="526"/>
      <c r="I86" s="526"/>
      <c r="J86" s="526"/>
      <c r="K86" s="526"/>
      <c r="L86" s="526"/>
      <c r="M86" s="526"/>
      <c r="N86" s="526"/>
      <c r="O86" s="526"/>
      <c r="P86" s="526"/>
      <c r="Q86" s="526"/>
      <c r="R86" s="526"/>
      <c r="S86" s="526">
        <v>0</v>
      </c>
      <c r="T86" s="527"/>
      <c r="U86" s="526"/>
      <c r="V86" s="527"/>
      <c r="W86" s="526"/>
      <c r="X86" s="527"/>
      <c r="Y86" s="526"/>
      <c r="Z86" s="527"/>
      <c r="AA86" s="526"/>
      <c r="AB86" s="527"/>
      <c r="AC86" s="526"/>
      <c r="AD86" s="527">
        <v>1</v>
      </c>
      <c r="AE86" s="526">
        <v>7.2914099999999999</v>
      </c>
      <c r="AF86" s="527"/>
      <c r="AG86" s="526"/>
      <c r="AH86" s="628">
        <f t="shared" si="1"/>
        <v>2</v>
      </c>
      <c r="AI86" s="630">
        <f t="shared" si="1"/>
        <v>15.710170000000002</v>
      </c>
    </row>
    <row r="87" spans="1:35" s="40" customFormat="1" ht="21" hidden="1" customHeight="1">
      <c r="A87" s="526" t="s">
        <v>129</v>
      </c>
      <c r="B87" s="527"/>
      <c r="C87" s="526">
        <v>0</v>
      </c>
      <c r="D87" s="527"/>
      <c r="E87" s="526"/>
      <c r="F87" s="526"/>
      <c r="G87" s="526"/>
      <c r="H87" s="526"/>
      <c r="I87" s="526"/>
      <c r="J87" s="526"/>
      <c r="K87" s="526"/>
      <c r="L87" s="526"/>
      <c r="M87" s="526"/>
      <c r="N87" s="526"/>
      <c r="O87" s="526"/>
      <c r="P87" s="526"/>
      <c r="Q87" s="526"/>
      <c r="R87" s="526"/>
      <c r="S87" s="532">
        <v>0</v>
      </c>
      <c r="T87" s="531"/>
      <c r="U87" s="532">
        <v>0</v>
      </c>
      <c r="V87" s="531"/>
      <c r="W87" s="532"/>
      <c r="X87" s="533"/>
      <c r="Y87" s="532">
        <v>0</v>
      </c>
      <c r="Z87" s="531"/>
      <c r="AA87" s="532"/>
      <c r="AB87" s="531"/>
      <c r="AC87" s="532"/>
      <c r="AD87" s="531"/>
      <c r="AE87" s="532">
        <v>0</v>
      </c>
      <c r="AF87" s="527"/>
      <c r="AG87" s="526"/>
      <c r="AH87" s="628">
        <f t="shared" si="1"/>
        <v>0</v>
      </c>
      <c r="AI87" s="630">
        <f t="shared" si="1"/>
        <v>0</v>
      </c>
    </row>
    <row r="88" spans="1:35" s="40" customFormat="1" ht="20.25" hidden="1" customHeight="1">
      <c r="A88" s="526" t="s">
        <v>130</v>
      </c>
      <c r="B88" s="527"/>
      <c r="C88" s="526">
        <v>0</v>
      </c>
      <c r="D88" s="527"/>
      <c r="E88" s="526"/>
      <c r="F88" s="527"/>
      <c r="G88" s="526"/>
      <c r="H88" s="527"/>
      <c r="I88" s="526"/>
      <c r="J88" s="527"/>
      <c r="K88" s="526"/>
      <c r="L88" s="527"/>
      <c r="M88" s="526"/>
      <c r="N88" s="527"/>
      <c r="O88" s="526"/>
      <c r="P88" s="527"/>
      <c r="Q88" s="526"/>
      <c r="R88" s="527"/>
      <c r="S88" s="526">
        <v>0</v>
      </c>
      <c r="T88" s="527"/>
      <c r="U88" s="526">
        <v>0</v>
      </c>
      <c r="V88" s="527"/>
      <c r="W88" s="526"/>
      <c r="X88" s="527"/>
      <c r="Y88" s="526">
        <v>0</v>
      </c>
      <c r="Z88" s="527"/>
      <c r="AA88" s="526"/>
      <c r="AB88" s="527"/>
      <c r="AC88" s="526"/>
      <c r="AD88" s="527"/>
      <c r="AE88" s="526">
        <v>0</v>
      </c>
      <c r="AF88" s="527"/>
      <c r="AG88" s="526"/>
      <c r="AH88" s="628">
        <f t="shared" si="1"/>
        <v>0</v>
      </c>
      <c r="AI88" s="630">
        <f t="shared" si="1"/>
        <v>0</v>
      </c>
    </row>
    <row r="89" spans="1:35" s="40" customFormat="1" ht="20.25">
      <c r="A89" s="526" t="s">
        <v>131</v>
      </c>
      <c r="B89" s="527">
        <v>3</v>
      </c>
      <c r="C89" s="526">
        <v>25.46509</v>
      </c>
      <c r="D89" s="527"/>
      <c r="E89" s="526"/>
      <c r="F89" s="527"/>
      <c r="G89" s="526"/>
      <c r="H89" s="527"/>
      <c r="I89" s="526"/>
      <c r="J89" s="527"/>
      <c r="K89" s="526"/>
      <c r="L89" s="527"/>
      <c r="M89" s="526"/>
      <c r="N89" s="527"/>
      <c r="O89" s="526"/>
      <c r="P89" s="527"/>
      <c r="Q89" s="526"/>
      <c r="R89" s="527"/>
      <c r="S89" s="526">
        <v>0</v>
      </c>
      <c r="T89" s="527">
        <v>2</v>
      </c>
      <c r="U89" s="526">
        <v>33.141779999999997</v>
      </c>
      <c r="V89" s="527"/>
      <c r="W89" s="526"/>
      <c r="X89" s="527">
        <v>1</v>
      </c>
      <c r="Y89" s="526">
        <v>20.22738</v>
      </c>
      <c r="Z89" s="527"/>
      <c r="AA89" s="526"/>
      <c r="AB89" s="527"/>
      <c r="AC89" s="526"/>
      <c r="AD89" s="527">
        <v>2</v>
      </c>
      <c r="AE89" s="526">
        <v>14.58282</v>
      </c>
      <c r="AF89" s="527"/>
      <c r="AG89" s="526"/>
      <c r="AH89" s="628">
        <f t="shared" si="1"/>
        <v>8</v>
      </c>
      <c r="AI89" s="630">
        <f t="shared" si="1"/>
        <v>93.417069999999995</v>
      </c>
    </row>
    <row r="90" spans="1:35" s="40" customFormat="1" ht="20.25">
      <c r="A90" s="526" t="s">
        <v>132</v>
      </c>
      <c r="B90" s="527"/>
      <c r="C90" s="526"/>
      <c r="D90" s="527"/>
      <c r="E90" s="526"/>
      <c r="F90" s="527"/>
      <c r="G90" s="526">
        <v>115.7</v>
      </c>
      <c r="H90" s="527"/>
      <c r="I90" s="526"/>
      <c r="J90" s="527"/>
      <c r="K90" s="526"/>
      <c r="L90" s="527"/>
      <c r="M90" s="526"/>
      <c r="N90" s="527"/>
      <c r="O90" s="526"/>
      <c r="P90" s="527"/>
      <c r="Q90" s="526"/>
      <c r="R90" s="527"/>
      <c r="S90" s="526">
        <v>0</v>
      </c>
      <c r="T90" s="527"/>
      <c r="U90" s="526"/>
      <c r="V90" s="527"/>
      <c r="W90" s="526"/>
      <c r="X90" s="527"/>
      <c r="Y90" s="526"/>
      <c r="Z90" s="527"/>
      <c r="AA90" s="526"/>
      <c r="AB90" s="527"/>
      <c r="AC90" s="526"/>
      <c r="AD90" s="527"/>
      <c r="AE90" s="526">
        <v>0</v>
      </c>
      <c r="AF90" s="527"/>
      <c r="AG90" s="526"/>
      <c r="AH90" s="628">
        <f t="shared" si="1"/>
        <v>0</v>
      </c>
      <c r="AI90" s="630">
        <f t="shared" si="1"/>
        <v>115.7</v>
      </c>
    </row>
    <row r="91" spans="1:35" s="40" customFormat="1" ht="19.5" customHeight="1">
      <c r="A91" s="526" t="s">
        <v>133</v>
      </c>
      <c r="B91" s="527"/>
      <c r="C91" s="526">
        <v>122</v>
      </c>
      <c r="D91" s="527"/>
      <c r="E91" s="526"/>
      <c r="F91" s="527"/>
      <c r="G91" s="526"/>
      <c r="H91" s="527"/>
      <c r="I91" s="526"/>
      <c r="J91" s="527"/>
      <c r="K91" s="526"/>
      <c r="L91" s="527"/>
      <c r="M91" s="526"/>
      <c r="N91" s="527"/>
      <c r="O91" s="526"/>
      <c r="P91" s="527"/>
      <c r="Q91" s="526">
        <v>196.01</v>
      </c>
      <c r="R91" s="527"/>
      <c r="S91" s="526">
        <v>0</v>
      </c>
      <c r="T91" s="527"/>
      <c r="U91" s="526"/>
      <c r="V91" s="527"/>
      <c r="W91" s="526"/>
      <c r="X91" s="527"/>
      <c r="Y91" s="526"/>
      <c r="Z91" s="527"/>
      <c r="AA91" s="526"/>
      <c r="AB91" s="527"/>
      <c r="AC91" s="526"/>
      <c r="AD91" s="527"/>
      <c r="AE91" s="526"/>
      <c r="AF91" s="527"/>
      <c r="AG91" s="526"/>
      <c r="AH91" s="628">
        <f t="shared" si="1"/>
        <v>0</v>
      </c>
      <c r="AI91" s="630">
        <f t="shared" si="1"/>
        <v>318.01</v>
      </c>
    </row>
    <row r="92" spans="1:35" s="40" customFormat="1" ht="20.25" hidden="1" customHeight="1">
      <c r="A92" s="526" t="s">
        <v>564</v>
      </c>
      <c r="B92" s="527"/>
      <c r="C92" s="526">
        <v>0</v>
      </c>
      <c r="D92" s="527"/>
      <c r="E92" s="526">
        <v>0</v>
      </c>
      <c r="F92" s="527"/>
      <c r="G92" s="526"/>
      <c r="H92" s="527"/>
      <c r="I92" s="526"/>
      <c r="J92" s="527"/>
      <c r="K92" s="526"/>
      <c r="L92" s="527"/>
      <c r="M92" s="526"/>
      <c r="N92" s="527"/>
      <c r="O92" s="526"/>
      <c r="P92" s="527"/>
      <c r="Q92" s="526">
        <v>0</v>
      </c>
      <c r="R92" s="527"/>
      <c r="S92" s="526">
        <v>0</v>
      </c>
      <c r="T92" s="527"/>
      <c r="U92" s="526"/>
      <c r="V92" s="527"/>
      <c r="W92" s="526"/>
      <c r="X92" s="527"/>
      <c r="Y92" s="526">
        <v>0</v>
      </c>
      <c r="Z92" s="527"/>
      <c r="AA92" s="526"/>
      <c r="AB92" s="527"/>
      <c r="AC92" s="526"/>
      <c r="AD92" s="527"/>
      <c r="AE92" s="526"/>
      <c r="AF92" s="527"/>
      <c r="AG92" s="526"/>
      <c r="AH92" s="628">
        <f t="shared" si="1"/>
        <v>0</v>
      </c>
      <c r="AI92" s="630">
        <f t="shared" si="1"/>
        <v>0</v>
      </c>
    </row>
    <row r="93" spans="1:35" s="40" customFormat="1" ht="20.25" hidden="1" customHeight="1">
      <c r="A93" s="526" t="s">
        <v>134</v>
      </c>
      <c r="B93" s="527"/>
      <c r="C93" s="526">
        <v>0</v>
      </c>
      <c r="D93" s="527"/>
      <c r="E93" s="526">
        <v>0</v>
      </c>
      <c r="F93" s="527"/>
      <c r="G93" s="526"/>
      <c r="H93" s="527"/>
      <c r="I93" s="526"/>
      <c r="J93" s="527"/>
      <c r="K93" s="526"/>
      <c r="L93" s="527"/>
      <c r="M93" s="526"/>
      <c r="N93" s="527"/>
      <c r="O93" s="526"/>
      <c r="P93" s="527"/>
      <c r="Q93" s="526">
        <v>0</v>
      </c>
      <c r="R93" s="527"/>
      <c r="S93" s="526">
        <v>0</v>
      </c>
      <c r="T93" s="527"/>
      <c r="U93" s="526"/>
      <c r="V93" s="527"/>
      <c r="W93" s="526"/>
      <c r="X93" s="527"/>
      <c r="Y93" s="526">
        <v>0</v>
      </c>
      <c r="Z93" s="527"/>
      <c r="AA93" s="526"/>
      <c r="AB93" s="527"/>
      <c r="AC93" s="526"/>
      <c r="AD93" s="527"/>
      <c r="AE93" s="526"/>
      <c r="AF93" s="527"/>
      <c r="AG93" s="526"/>
      <c r="AH93" s="628">
        <f t="shared" si="1"/>
        <v>0</v>
      </c>
      <c r="AI93" s="630">
        <f t="shared" si="1"/>
        <v>0</v>
      </c>
    </row>
    <row r="94" spans="1:35" s="40" customFormat="1" ht="20.25">
      <c r="A94" s="526" t="s">
        <v>135</v>
      </c>
      <c r="B94" s="527">
        <v>1</v>
      </c>
      <c r="C94" s="526">
        <v>8.6275700000000004</v>
      </c>
      <c r="D94" s="527">
        <v>1</v>
      </c>
      <c r="E94" s="526">
        <v>123.53088000000001</v>
      </c>
      <c r="F94" s="527"/>
      <c r="G94" s="526"/>
      <c r="H94" s="527"/>
      <c r="I94" s="526"/>
      <c r="J94" s="527"/>
      <c r="K94" s="526"/>
      <c r="L94" s="527"/>
      <c r="M94" s="526"/>
      <c r="N94" s="527"/>
      <c r="O94" s="526"/>
      <c r="P94" s="527"/>
      <c r="Q94" s="526"/>
      <c r="R94" s="527"/>
      <c r="S94" s="526">
        <v>0</v>
      </c>
      <c r="T94" s="527"/>
      <c r="U94" s="526"/>
      <c r="V94" s="527"/>
      <c r="W94" s="526"/>
      <c r="X94" s="527">
        <v>1</v>
      </c>
      <c r="Y94" s="526">
        <v>44.095550000000003</v>
      </c>
      <c r="Z94" s="527"/>
      <c r="AA94" s="526"/>
      <c r="AB94" s="527"/>
      <c r="AC94" s="526"/>
      <c r="AD94" s="527"/>
      <c r="AE94" s="526"/>
      <c r="AF94" s="527"/>
      <c r="AG94" s="526"/>
      <c r="AH94" s="628">
        <f t="shared" si="1"/>
        <v>3</v>
      </c>
      <c r="AI94" s="630">
        <f t="shared" si="1"/>
        <v>176.25400000000002</v>
      </c>
    </row>
    <row r="95" spans="1:35" s="40" customFormat="1" ht="21">
      <c r="A95" s="526" t="s">
        <v>136</v>
      </c>
      <c r="B95" s="531"/>
      <c r="C95" s="526">
        <v>0.24</v>
      </c>
      <c r="D95" s="527"/>
      <c r="E95" s="526"/>
      <c r="F95" s="530"/>
      <c r="G95" s="534"/>
      <c r="H95" s="530"/>
      <c r="I95" s="534"/>
      <c r="J95" s="530"/>
      <c r="K95" s="534"/>
      <c r="L95" s="530"/>
      <c r="M95" s="534">
        <v>536.26</v>
      </c>
      <c r="N95" s="527"/>
      <c r="O95" s="526"/>
      <c r="P95" s="527"/>
      <c r="Q95" s="526"/>
      <c r="R95" s="531"/>
      <c r="S95" s="631">
        <v>296.76004</v>
      </c>
      <c r="T95" s="531"/>
      <c r="U95" s="532"/>
      <c r="V95" s="531"/>
      <c r="W95" s="532"/>
      <c r="X95" s="533">
        <v>2</v>
      </c>
      <c r="Y95" s="532">
        <v>32.131369999999997</v>
      </c>
      <c r="Z95" s="531"/>
      <c r="AA95" s="532"/>
      <c r="AB95" s="531"/>
      <c r="AC95" s="532"/>
      <c r="AD95" s="531"/>
      <c r="AE95" s="532"/>
      <c r="AF95" s="531"/>
      <c r="AG95" s="532"/>
      <c r="AH95" s="628">
        <f t="shared" si="1"/>
        <v>2</v>
      </c>
      <c r="AI95" s="630">
        <f t="shared" si="1"/>
        <v>865.39140999999995</v>
      </c>
    </row>
    <row r="96" spans="1:35" s="40" customFormat="1" ht="20.25">
      <c r="A96" s="526" t="s">
        <v>565</v>
      </c>
      <c r="B96" s="527"/>
      <c r="C96" s="526"/>
      <c r="D96" s="527"/>
      <c r="E96" s="526"/>
      <c r="F96" s="527"/>
      <c r="G96" s="526"/>
      <c r="H96" s="527"/>
      <c r="I96" s="526"/>
      <c r="J96" s="527"/>
      <c r="K96" s="526"/>
      <c r="L96" s="527"/>
      <c r="M96" s="526"/>
      <c r="N96" s="527"/>
      <c r="O96" s="526"/>
      <c r="P96" s="527"/>
      <c r="Q96" s="526">
        <v>188.99600000000001</v>
      </c>
      <c r="R96" s="527"/>
      <c r="S96" s="526">
        <v>0</v>
      </c>
      <c r="T96" s="527"/>
      <c r="U96" s="526"/>
      <c r="V96" s="527"/>
      <c r="W96" s="526"/>
      <c r="X96" s="527"/>
      <c r="Y96" s="526"/>
      <c r="Z96" s="527"/>
      <c r="AA96" s="526"/>
      <c r="AB96" s="527"/>
      <c r="AC96" s="526"/>
      <c r="AD96" s="527"/>
      <c r="AE96" s="526"/>
      <c r="AF96" s="527"/>
      <c r="AG96" s="526"/>
      <c r="AH96" s="628">
        <f t="shared" si="1"/>
        <v>0</v>
      </c>
      <c r="AI96" s="630">
        <f t="shared" si="1"/>
        <v>188.99600000000001</v>
      </c>
    </row>
    <row r="97" spans="1:35" s="40" customFormat="1" ht="20.25">
      <c r="A97" s="526" t="s">
        <v>566</v>
      </c>
      <c r="B97" s="527">
        <v>6</v>
      </c>
      <c r="C97" s="526">
        <v>65.197879999999998</v>
      </c>
      <c r="D97" s="527"/>
      <c r="E97" s="526"/>
      <c r="F97" s="527"/>
      <c r="G97" s="526"/>
      <c r="H97" s="527"/>
      <c r="I97" s="526"/>
      <c r="J97" s="527"/>
      <c r="K97" s="526"/>
      <c r="L97" s="527"/>
      <c r="M97" s="526"/>
      <c r="N97" s="527"/>
      <c r="O97" s="526"/>
      <c r="P97" s="527"/>
      <c r="Q97" s="526">
        <v>0</v>
      </c>
      <c r="R97" s="527"/>
      <c r="S97" s="526">
        <v>0</v>
      </c>
      <c r="T97" s="527"/>
      <c r="U97" s="526"/>
      <c r="V97" s="527"/>
      <c r="W97" s="526"/>
      <c r="X97" s="527"/>
      <c r="Y97" s="526"/>
      <c r="Z97" s="527"/>
      <c r="AA97" s="526"/>
      <c r="AB97" s="527"/>
      <c r="AC97" s="526"/>
      <c r="AD97" s="527"/>
      <c r="AE97" s="526"/>
      <c r="AF97" s="527"/>
      <c r="AG97" s="526"/>
      <c r="AH97" s="628">
        <f t="shared" si="1"/>
        <v>6</v>
      </c>
      <c r="AI97" s="630">
        <f t="shared" si="1"/>
        <v>65.197879999999998</v>
      </c>
    </row>
    <row r="98" spans="1:35" s="40" customFormat="1" ht="20.25" hidden="1" customHeight="1">
      <c r="A98" s="526" t="s">
        <v>137</v>
      </c>
      <c r="B98" s="527"/>
      <c r="C98" s="526">
        <v>0</v>
      </c>
      <c r="D98" s="527"/>
      <c r="E98" s="526"/>
      <c r="F98" s="527"/>
      <c r="G98" s="526"/>
      <c r="H98" s="527"/>
      <c r="I98" s="526"/>
      <c r="J98" s="527"/>
      <c r="K98" s="526"/>
      <c r="L98" s="527"/>
      <c r="M98" s="526"/>
      <c r="N98" s="527"/>
      <c r="O98" s="526"/>
      <c r="P98" s="527"/>
      <c r="Q98" s="526">
        <v>0</v>
      </c>
      <c r="R98" s="527"/>
      <c r="S98" s="526">
        <v>0</v>
      </c>
      <c r="T98" s="527"/>
      <c r="U98" s="526">
        <v>0</v>
      </c>
      <c r="V98" s="527"/>
      <c r="W98" s="526"/>
      <c r="X98" s="527"/>
      <c r="Y98" s="526"/>
      <c r="Z98" s="527"/>
      <c r="AA98" s="526"/>
      <c r="AB98" s="527"/>
      <c r="AC98" s="526"/>
      <c r="AD98" s="527"/>
      <c r="AE98" s="526"/>
      <c r="AF98" s="527"/>
      <c r="AG98" s="526"/>
      <c r="AH98" s="628">
        <f t="shared" si="1"/>
        <v>0</v>
      </c>
      <c r="AI98" s="630">
        <f t="shared" si="1"/>
        <v>0</v>
      </c>
    </row>
    <row r="99" spans="1:35" s="39" customFormat="1" ht="20.25" customHeight="1">
      <c r="A99" s="520" t="s">
        <v>138</v>
      </c>
      <c r="B99" s="521"/>
      <c r="C99" s="523"/>
      <c r="D99" s="522"/>
      <c r="E99" s="523"/>
      <c r="F99" s="522"/>
      <c r="G99" s="523"/>
      <c r="H99" s="522"/>
      <c r="I99" s="523"/>
      <c r="J99" s="522"/>
      <c r="K99" s="523"/>
      <c r="L99" s="524"/>
      <c r="M99" s="525"/>
      <c r="N99" s="524"/>
      <c r="O99" s="525"/>
      <c r="P99" s="524"/>
      <c r="Q99" s="525"/>
      <c r="R99" s="524"/>
      <c r="S99" s="525">
        <v>0</v>
      </c>
      <c r="T99" s="524"/>
      <c r="U99" s="525"/>
      <c r="V99" s="522"/>
      <c r="W99" s="523"/>
      <c r="X99" s="522"/>
      <c r="Y99" s="523"/>
      <c r="Z99" s="522"/>
      <c r="AA99" s="523"/>
      <c r="AB99" s="522"/>
      <c r="AC99" s="523"/>
      <c r="AD99" s="522"/>
      <c r="AE99" s="523"/>
      <c r="AF99" s="522"/>
      <c r="AG99" s="523"/>
      <c r="AH99" s="633"/>
      <c r="AI99" s="539"/>
    </row>
    <row r="100" spans="1:35" s="40" customFormat="1" ht="20.25" hidden="1" customHeight="1">
      <c r="A100" s="526" t="s">
        <v>139</v>
      </c>
      <c r="B100" s="527"/>
      <c r="C100" s="526">
        <v>0</v>
      </c>
      <c r="D100" s="527"/>
      <c r="E100" s="526">
        <v>0</v>
      </c>
      <c r="F100" s="527"/>
      <c r="G100" s="526"/>
      <c r="H100" s="527"/>
      <c r="I100" s="526"/>
      <c r="J100" s="527"/>
      <c r="K100" s="526"/>
      <c r="L100" s="527"/>
      <c r="M100" s="526"/>
      <c r="N100" s="527"/>
      <c r="O100" s="526"/>
      <c r="P100" s="527"/>
      <c r="Q100" s="526"/>
      <c r="R100" s="527"/>
      <c r="S100" s="526">
        <v>0</v>
      </c>
      <c r="T100" s="527"/>
      <c r="U100" s="526">
        <v>0</v>
      </c>
      <c r="V100" s="527"/>
      <c r="W100" s="526"/>
      <c r="X100" s="527"/>
      <c r="Y100" s="526"/>
      <c r="Z100" s="527"/>
      <c r="AA100" s="526"/>
      <c r="AB100" s="527"/>
      <c r="AC100" s="526"/>
      <c r="AD100" s="527"/>
      <c r="AE100" s="526"/>
      <c r="AF100" s="527"/>
      <c r="AG100" s="526"/>
      <c r="AH100" s="628">
        <f t="shared" si="1"/>
        <v>0</v>
      </c>
      <c r="AI100" s="630">
        <f t="shared" si="1"/>
        <v>0</v>
      </c>
    </row>
    <row r="101" spans="1:35" s="40" customFormat="1" ht="20.25" hidden="1" customHeight="1">
      <c r="A101" s="526" t="s">
        <v>567</v>
      </c>
      <c r="B101" s="527"/>
      <c r="C101" s="526">
        <v>0</v>
      </c>
      <c r="D101" s="527"/>
      <c r="E101" s="526">
        <v>0</v>
      </c>
      <c r="F101" s="527"/>
      <c r="G101" s="526"/>
      <c r="H101" s="527"/>
      <c r="I101" s="526"/>
      <c r="J101" s="527"/>
      <c r="K101" s="526"/>
      <c r="L101" s="527"/>
      <c r="M101" s="526"/>
      <c r="N101" s="527"/>
      <c r="O101" s="526"/>
      <c r="P101" s="527"/>
      <c r="Q101" s="526"/>
      <c r="R101" s="527"/>
      <c r="S101" s="526">
        <v>0</v>
      </c>
      <c r="T101" s="527"/>
      <c r="U101" s="526">
        <v>0</v>
      </c>
      <c r="V101" s="527"/>
      <c r="W101" s="526"/>
      <c r="X101" s="527"/>
      <c r="Y101" s="526"/>
      <c r="Z101" s="527"/>
      <c r="AA101" s="526"/>
      <c r="AB101" s="527"/>
      <c r="AC101" s="526"/>
      <c r="AD101" s="527"/>
      <c r="AE101" s="526"/>
      <c r="AF101" s="527"/>
      <c r="AG101" s="526"/>
      <c r="AH101" s="628">
        <f t="shared" si="1"/>
        <v>0</v>
      </c>
      <c r="AI101" s="630">
        <f t="shared" si="1"/>
        <v>0</v>
      </c>
    </row>
    <row r="102" spans="1:35" s="40" customFormat="1" ht="20.25">
      <c r="A102" s="526" t="s">
        <v>140</v>
      </c>
      <c r="B102" s="527">
        <v>1</v>
      </c>
      <c r="C102" s="526">
        <v>8.4187600000000007</v>
      </c>
      <c r="D102" s="527">
        <v>2</v>
      </c>
      <c r="E102" s="526">
        <v>124.71566</v>
      </c>
      <c r="F102" s="527"/>
      <c r="G102" s="526"/>
      <c r="H102" s="527"/>
      <c r="I102" s="526"/>
      <c r="J102" s="527"/>
      <c r="K102" s="526"/>
      <c r="L102" s="527"/>
      <c r="M102" s="526"/>
      <c r="N102" s="527"/>
      <c r="O102" s="526"/>
      <c r="P102" s="527"/>
      <c r="Q102" s="526"/>
      <c r="R102" s="527"/>
      <c r="S102" s="526">
        <v>0</v>
      </c>
      <c r="T102" s="527">
        <v>1</v>
      </c>
      <c r="U102" s="526">
        <v>2</v>
      </c>
      <c r="V102" s="527"/>
      <c r="W102" s="526"/>
      <c r="X102" s="527"/>
      <c r="Y102" s="526"/>
      <c r="Z102" s="527"/>
      <c r="AA102" s="526"/>
      <c r="AB102" s="527"/>
      <c r="AC102" s="526"/>
      <c r="AD102" s="527"/>
      <c r="AE102" s="526"/>
      <c r="AF102" s="527"/>
      <c r="AG102" s="526"/>
      <c r="AH102" s="628">
        <f t="shared" si="1"/>
        <v>4</v>
      </c>
      <c r="AI102" s="630">
        <f t="shared" si="1"/>
        <v>135.13442000000001</v>
      </c>
    </row>
    <row r="103" spans="1:35" s="40" customFormat="1" ht="20.25">
      <c r="A103" s="526" t="s">
        <v>275</v>
      </c>
      <c r="B103" s="527">
        <v>3</v>
      </c>
      <c r="C103" s="526">
        <v>38.847940000000001</v>
      </c>
      <c r="D103" s="527"/>
      <c r="E103" s="526">
        <v>0</v>
      </c>
      <c r="F103" s="527"/>
      <c r="G103" s="526"/>
      <c r="H103" s="527"/>
      <c r="I103" s="526"/>
      <c r="J103" s="527"/>
      <c r="K103" s="526"/>
      <c r="L103" s="527"/>
      <c r="M103" s="526"/>
      <c r="N103" s="527"/>
      <c r="O103" s="526"/>
      <c r="P103" s="527"/>
      <c r="Q103" s="526"/>
      <c r="R103" s="527"/>
      <c r="S103" s="526">
        <v>0</v>
      </c>
      <c r="T103" s="527">
        <v>1</v>
      </c>
      <c r="U103" s="526">
        <v>2</v>
      </c>
      <c r="V103" s="527"/>
      <c r="W103" s="526"/>
      <c r="X103" s="527"/>
      <c r="Y103" s="526"/>
      <c r="Z103" s="527"/>
      <c r="AA103" s="526"/>
      <c r="AB103" s="527"/>
      <c r="AC103" s="526"/>
      <c r="AD103" s="527"/>
      <c r="AE103" s="526"/>
      <c r="AF103" s="527"/>
      <c r="AG103" s="526"/>
      <c r="AH103" s="628">
        <f t="shared" si="1"/>
        <v>4</v>
      </c>
      <c r="AI103" s="630">
        <f t="shared" si="1"/>
        <v>40.847940000000001</v>
      </c>
    </row>
    <row r="104" spans="1:35" s="40" customFormat="1" ht="0.75" customHeight="1">
      <c r="A104" s="526" t="s">
        <v>516</v>
      </c>
      <c r="B104" s="527">
        <v>1</v>
      </c>
      <c r="C104" s="526">
        <v>8.4187600000000007</v>
      </c>
      <c r="D104" s="527"/>
      <c r="E104" s="526">
        <v>0</v>
      </c>
      <c r="F104" s="527"/>
      <c r="G104" s="526"/>
      <c r="H104" s="527"/>
      <c r="I104" s="526"/>
      <c r="J104" s="527"/>
      <c r="K104" s="526"/>
      <c r="L104" s="527"/>
      <c r="M104" s="526"/>
      <c r="N104" s="527"/>
      <c r="O104" s="526"/>
      <c r="P104" s="527"/>
      <c r="Q104" s="526"/>
      <c r="R104" s="527"/>
      <c r="S104" s="526">
        <v>0</v>
      </c>
      <c r="T104" s="527"/>
      <c r="U104" s="526">
        <v>0</v>
      </c>
      <c r="V104" s="527"/>
      <c r="W104" s="526">
        <v>0</v>
      </c>
      <c r="X104" s="527"/>
      <c r="Y104" s="526">
        <v>0</v>
      </c>
      <c r="Z104" s="527"/>
      <c r="AA104" s="526">
        <v>0</v>
      </c>
      <c r="AB104" s="527"/>
      <c r="AC104" s="526">
        <v>0</v>
      </c>
      <c r="AD104" s="527"/>
      <c r="AE104" s="526">
        <v>0</v>
      </c>
      <c r="AF104" s="527"/>
      <c r="AG104" s="526">
        <v>0</v>
      </c>
      <c r="AH104" s="628">
        <f t="shared" si="1"/>
        <v>1</v>
      </c>
      <c r="AI104" s="630">
        <f t="shared" si="1"/>
        <v>8.4187600000000007</v>
      </c>
    </row>
    <row r="105" spans="1:35" s="40" customFormat="1" ht="20.25" hidden="1" customHeight="1">
      <c r="A105" s="526" t="s">
        <v>568</v>
      </c>
      <c r="B105" s="527"/>
      <c r="C105" s="526">
        <v>0</v>
      </c>
      <c r="D105" s="527"/>
      <c r="E105" s="526">
        <v>0</v>
      </c>
      <c r="F105" s="527"/>
      <c r="G105" s="526"/>
      <c r="H105" s="527"/>
      <c r="I105" s="526"/>
      <c r="J105" s="527"/>
      <c r="K105" s="526"/>
      <c r="L105" s="527"/>
      <c r="M105" s="526"/>
      <c r="N105" s="527"/>
      <c r="O105" s="526"/>
      <c r="P105" s="527"/>
      <c r="Q105" s="526"/>
      <c r="R105" s="527"/>
      <c r="S105" s="526">
        <v>0</v>
      </c>
      <c r="T105" s="527"/>
      <c r="U105" s="526">
        <v>0</v>
      </c>
      <c r="V105" s="527"/>
      <c r="W105" s="526">
        <v>0</v>
      </c>
      <c r="X105" s="527"/>
      <c r="Y105" s="526">
        <v>0</v>
      </c>
      <c r="Z105" s="527"/>
      <c r="AA105" s="526">
        <v>0</v>
      </c>
      <c r="AB105" s="527"/>
      <c r="AC105" s="526">
        <v>0</v>
      </c>
      <c r="AD105" s="527"/>
      <c r="AE105" s="526">
        <v>0</v>
      </c>
      <c r="AF105" s="527"/>
      <c r="AG105" s="526">
        <v>0</v>
      </c>
      <c r="AH105" s="628">
        <f t="shared" si="1"/>
        <v>0</v>
      </c>
      <c r="AI105" s="630">
        <f t="shared" si="1"/>
        <v>0</v>
      </c>
    </row>
    <row r="106" spans="1:35" s="40" customFormat="1" ht="20.25">
      <c r="A106" s="526" t="s">
        <v>141</v>
      </c>
      <c r="B106" s="527"/>
      <c r="C106" s="526">
        <v>0</v>
      </c>
      <c r="D106" s="527"/>
      <c r="E106" s="526">
        <v>0</v>
      </c>
      <c r="F106" s="527"/>
      <c r="G106" s="526"/>
      <c r="H106" s="527"/>
      <c r="I106" s="526"/>
      <c r="J106" s="527"/>
      <c r="K106" s="526"/>
      <c r="L106" s="527"/>
      <c r="M106" s="526"/>
      <c r="N106" s="527"/>
      <c r="O106" s="526"/>
      <c r="P106" s="527"/>
      <c r="Q106" s="526"/>
      <c r="R106" s="527"/>
      <c r="S106" s="526">
        <v>0</v>
      </c>
      <c r="T106" s="527"/>
      <c r="U106" s="526"/>
      <c r="V106" s="527"/>
      <c r="W106" s="526"/>
      <c r="X106" s="527">
        <v>1</v>
      </c>
      <c r="Y106" s="526">
        <v>44.095550000000003</v>
      </c>
      <c r="Z106" s="527"/>
      <c r="AA106" s="526"/>
      <c r="AB106" s="527"/>
      <c r="AC106" s="526"/>
      <c r="AD106" s="527"/>
      <c r="AE106" s="526"/>
      <c r="AF106" s="527"/>
      <c r="AG106" s="526"/>
      <c r="AH106" s="628">
        <f t="shared" si="1"/>
        <v>1</v>
      </c>
      <c r="AI106" s="630">
        <f t="shared" si="1"/>
        <v>44.095550000000003</v>
      </c>
    </row>
    <row r="107" spans="1:35" s="40" customFormat="1" ht="20.25">
      <c r="A107" s="526" t="s">
        <v>404</v>
      </c>
      <c r="B107" s="527"/>
      <c r="C107" s="526">
        <v>0</v>
      </c>
      <c r="D107" s="527"/>
      <c r="E107" s="526">
        <v>0</v>
      </c>
      <c r="F107" s="527"/>
      <c r="G107" s="526"/>
      <c r="H107" s="527"/>
      <c r="I107" s="526"/>
      <c r="J107" s="527"/>
      <c r="K107" s="526"/>
      <c r="L107" s="527"/>
      <c r="M107" s="526"/>
      <c r="N107" s="527"/>
      <c r="O107" s="526"/>
      <c r="P107" s="527"/>
      <c r="Q107" s="526"/>
      <c r="R107" s="527"/>
      <c r="S107" s="526">
        <v>0</v>
      </c>
      <c r="T107" s="527">
        <v>1</v>
      </c>
      <c r="U107" s="526">
        <v>78.208070000000006</v>
      </c>
      <c r="V107" s="527"/>
      <c r="W107" s="526"/>
      <c r="X107" s="527">
        <v>2</v>
      </c>
      <c r="Y107" s="526">
        <v>88.191100000000006</v>
      </c>
      <c r="Z107" s="527"/>
      <c r="AA107" s="526"/>
      <c r="AB107" s="527"/>
      <c r="AC107" s="526"/>
      <c r="AD107" s="527"/>
      <c r="AE107" s="526"/>
      <c r="AF107" s="527"/>
      <c r="AG107" s="526"/>
      <c r="AH107" s="628">
        <f t="shared" si="1"/>
        <v>3</v>
      </c>
      <c r="AI107" s="630">
        <f t="shared" si="1"/>
        <v>166.39917000000003</v>
      </c>
    </row>
    <row r="108" spans="1:35" s="40" customFormat="1" ht="20.25">
      <c r="A108" s="526" t="s">
        <v>142</v>
      </c>
      <c r="B108" s="527"/>
      <c r="C108" s="526">
        <v>0</v>
      </c>
      <c r="D108" s="527"/>
      <c r="E108" s="526">
        <v>0</v>
      </c>
      <c r="F108" s="527"/>
      <c r="G108" s="526"/>
      <c r="H108" s="527"/>
      <c r="I108" s="526"/>
      <c r="J108" s="527"/>
      <c r="K108" s="526"/>
      <c r="L108" s="527"/>
      <c r="M108" s="526"/>
      <c r="N108" s="527"/>
      <c r="O108" s="526"/>
      <c r="P108" s="527"/>
      <c r="Q108" s="526"/>
      <c r="R108" s="527"/>
      <c r="S108" s="526">
        <v>0</v>
      </c>
      <c r="T108" s="527"/>
      <c r="U108" s="526"/>
      <c r="V108" s="527"/>
      <c r="W108" s="526"/>
      <c r="X108" s="527"/>
      <c r="Y108" s="526">
        <v>0</v>
      </c>
      <c r="Z108" s="527"/>
      <c r="AA108" s="526"/>
      <c r="AB108" s="527"/>
      <c r="AC108" s="526"/>
      <c r="AD108" s="527"/>
      <c r="AE108" s="526"/>
      <c r="AF108" s="527"/>
      <c r="AG108" s="526"/>
      <c r="AH108" s="628">
        <f t="shared" si="1"/>
        <v>0</v>
      </c>
      <c r="AI108" s="630">
        <f t="shared" si="1"/>
        <v>0</v>
      </c>
    </row>
    <row r="109" spans="1:35" s="40" customFormat="1" ht="20.25">
      <c r="A109" s="526" t="s">
        <v>517</v>
      </c>
      <c r="B109" s="527"/>
      <c r="C109" s="526">
        <v>0</v>
      </c>
      <c r="D109" s="527">
        <v>1</v>
      </c>
      <c r="E109" s="526">
        <v>1.1847799999999999</v>
      </c>
      <c r="F109" s="527"/>
      <c r="G109" s="526"/>
      <c r="H109" s="527"/>
      <c r="I109" s="526"/>
      <c r="J109" s="527"/>
      <c r="K109" s="526"/>
      <c r="L109" s="527"/>
      <c r="M109" s="526"/>
      <c r="N109" s="527"/>
      <c r="O109" s="526"/>
      <c r="P109" s="527"/>
      <c r="Q109" s="526"/>
      <c r="R109" s="527"/>
      <c r="S109" s="526">
        <v>0</v>
      </c>
      <c r="T109" s="527">
        <v>1</v>
      </c>
      <c r="U109" s="526">
        <v>18.76154</v>
      </c>
      <c r="V109" s="527"/>
      <c r="W109" s="526"/>
      <c r="X109" s="527"/>
      <c r="Y109" s="526"/>
      <c r="Z109" s="527"/>
      <c r="AA109" s="526"/>
      <c r="AB109" s="527"/>
      <c r="AC109" s="526"/>
      <c r="AD109" s="527"/>
      <c r="AE109" s="526"/>
      <c r="AF109" s="527"/>
      <c r="AG109" s="526"/>
      <c r="AH109" s="628">
        <f t="shared" si="1"/>
        <v>2</v>
      </c>
      <c r="AI109" s="630">
        <f t="shared" si="1"/>
        <v>19.94632</v>
      </c>
    </row>
    <row r="110" spans="1:35" s="40" customFormat="1" ht="20.25">
      <c r="A110" s="526" t="s">
        <v>518</v>
      </c>
      <c r="B110" s="527"/>
      <c r="C110" s="526">
        <v>0</v>
      </c>
      <c r="D110" s="527">
        <v>1</v>
      </c>
      <c r="E110" s="526">
        <v>32.463259999999998</v>
      </c>
      <c r="F110" s="527"/>
      <c r="G110" s="526"/>
      <c r="H110" s="527"/>
      <c r="I110" s="526"/>
      <c r="J110" s="527"/>
      <c r="K110" s="526"/>
      <c r="L110" s="527"/>
      <c r="M110" s="526"/>
      <c r="N110" s="527"/>
      <c r="O110" s="526"/>
      <c r="P110" s="527"/>
      <c r="Q110" s="526"/>
      <c r="R110" s="527"/>
      <c r="S110" s="526">
        <v>0</v>
      </c>
      <c r="T110" s="527"/>
      <c r="U110" s="526"/>
      <c r="V110" s="527"/>
      <c r="W110" s="526"/>
      <c r="X110" s="527"/>
      <c r="Y110" s="526"/>
      <c r="Z110" s="527"/>
      <c r="AA110" s="526"/>
      <c r="AB110" s="527"/>
      <c r="AC110" s="526"/>
      <c r="AD110" s="527"/>
      <c r="AE110" s="526"/>
      <c r="AF110" s="527"/>
      <c r="AG110" s="526"/>
      <c r="AH110" s="628">
        <f t="shared" si="1"/>
        <v>1</v>
      </c>
      <c r="AI110" s="630">
        <f t="shared" si="1"/>
        <v>32.463259999999998</v>
      </c>
    </row>
    <row r="111" spans="1:35" s="40" customFormat="1" ht="20.25">
      <c r="A111" s="526" t="s">
        <v>569</v>
      </c>
      <c r="B111" s="527"/>
      <c r="C111" s="526">
        <v>0</v>
      </c>
      <c r="D111" s="527"/>
      <c r="E111" s="526">
        <v>0</v>
      </c>
      <c r="F111" s="527"/>
      <c r="G111" s="526"/>
      <c r="H111" s="527"/>
      <c r="I111" s="526"/>
      <c r="J111" s="527"/>
      <c r="K111" s="526"/>
      <c r="L111" s="527"/>
      <c r="M111" s="526"/>
      <c r="N111" s="527"/>
      <c r="O111" s="526"/>
      <c r="P111" s="527"/>
      <c r="Q111" s="526"/>
      <c r="R111" s="527"/>
      <c r="S111" s="526">
        <v>0</v>
      </c>
      <c r="T111" s="527">
        <v>2</v>
      </c>
      <c r="U111" s="526">
        <v>28.760480000000001</v>
      </c>
      <c r="V111" s="527"/>
      <c r="W111" s="526"/>
      <c r="X111" s="527"/>
      <c r="Y111" s="526"/>
      <c r="Z111" s="527"/>
      <c r="AA111" s="526"/>
      <c r="AB111" s="527"/>
      <c r="AC111" s="526"/>
      <c r="AD111" s="527"/>
      <c r="AE111" s="526"/>
      <c r="AF111" s="527"/>
      <c r="AG111" s="526"/>
      <c r="AH111" s="628">
        <f t="shared" si="1"/>
        <v>2</v>
      </c>
      <c r="AI111" s="630">
        <f t="shared" si="1"/>
        <v>28.760480000000001</v>
      </c>
    </row>
    <row r="112" spans="1:35" s="40" customFormat="1" ht="20.25">
      <c r="A112" s="526" t="s">
        <v>520</v>
      </c>
      <c r="B112" s="527"/>
      <c r="C112" s="526">
        <v>0</v>
      </c>
      <c r="D112" s="527">
        <v>1</v>
      </c>
      <c r="E112" s="526">
        <v>123.53088000000001</v>
      </c>
      <c r="F112" s="527"/>
      <c r="G112" s="526"/>
      <c r="H112" s="527"/>
      <c r="I112" s="526"/>
      <c r="J112" s="527"/>
      <c r="K112" s="526"/>
      <c r="L112" s="527"/>
      <c r="M112" s="526"/>
      <c r="N112" s="527"/>
      <c r="O112" s="526"/>
      <c r="P112" s="527"/>
      <c r="Q112" s="526"/>
      <c r="R112" s="527"/>
      <c r="S112" s="526">
        <v>0</v>
      </c>
      <c r="T112" s="527"/>
      <c r="U112" s="526"/>
      <c r="V112" s="527"/>
      <c r="W112" s="526"/>
      <c r="X112" s="527"/>
      <c r="Y112" s="526"/>
      <c r="Z112" s="527"/>
      <c r="AA112" s="526"/>
      <c r="AB112" s="527"/>
      <c r="AC112" s="526"/>
      <c r="AD112" s="527"/>
      <c r="AE112" s="526"/>
      <c r="AF112" s="527"/>
      <c r="AG112" s="526"/>
      <c r="AH112" s="628">
        <f t="shared" si="1"/>
        <v>1</v>
      </c>
      <c r="AI112" s="630">
        <f t="shared" si="1"/>
        <v>123.53088000000001</v>
      </c>
    </row>
    <row r="113" spans="1:35" s="40" customFormat="1" ht="20.25">
      <c r="A113" s="526" t="s">
        <v>143</v>
      </c>
      <c r="B113" s="527">
        <v>2</v>
      </c>
      <c r="C113" s="526">
        <v>22.963419999999999</v>
      </c>
      <c r="D113" s="527">
        <v>2</v>
      </c>
      <c r="E113" s="526">
        <v>2.3695999999999997</v>
      </c>
      <c r="F113" s="527"/>
      <c r="G113" s="526"/>
      <c r="H113" s="527"/>
      <c r="I113" s="526"/>
      <c r="J113" s="527"/>
      <c r="K113" s="526"/>
      <c r="L113" s="527"/>
      <c r="M113" s="526"/>
      <c r="N113" s="527"/>
      <c r="O113" s="526"/>
      <c r="P113" s="527"/>
      <c r="Q113" s="526"/>
      <c r="R113" s="527"/>
      <c r="S113" s="630">
        <v>45.861050000000006</v>
      </c>
      <c r="T113" s="527"/>
      <c r="U113" s="526"/>
      <c r="V113" s="527"/>
      <c r="W113" s="526"/>
      <c r="X113" s="527">
        <v>1</v>
      </c>
      <c r="Y113" s="526">
        <v>11.904</v>
      </c>
      <c r="Z113" s="527"/>
      <c r="AA113" s="526"/>
      <c r="AB113" s="527"/>
      <c r="AC113" s="526"/>
      <c r="AD113" s="527"/>
      <c r="AE113" s="526"/>
      <c r="AF113" s="527"/>
      <c r="AG113" s="526"/>
      <c r="AH113" s="628">
        <f t="shared" si="1"/>
        <v>5</v>
      </c>
      <c r="AI113" s="630">
        <f t="shared" si="1"/>
        <v>83.098070000000007</v>
      </c>
    </row>
    <row r="114" spans="1:35" s="40" customFormat="1" ht="20.25">
      <c r="A114" s="520" t="s">
        <v>144</v>
      </c>
      <c r="B114" s="529"/>
      <c r="C114" s="520">
        <v>0</v>
      </c>
      <c r="D114" s="529">
        <f>38+1</f>
        <v>39</v>
      </c>
      <c r="E114" s="520">
        <v>108.0133</v>
      </c>
      <c r="F114" s="529"/>
      <c r="G114" s="520">
        <v>0</v>
      </c>
      <c r="H114" s="529">
        <v>10</v>
      </c>
      <c r="I114" s="520">
        <v>450.53834000000001</v>
      </c>
      <c r="J114" s="529"/>
      <c r="K114" s="520"/>
      <c r="L114" s="529"/>
      <c r="M114" s="520"/>
      <c r="N114" s="529"/>
      <c r="O114" s="520"/>
      <c r="P114" s="529">
        <v>2</v>
      </c>
      <c r="Q114" s="520">
        <v>62.99165</v>
      </c>
      <c r="R114" s="529"/>
      <c r="S114" s="520">
        <v>57801.233489999999</v>
      </c>
      <c r="T114" s="529">
        <v>1</v>
      </c>
      <c r="U114" s="520">
        <v>617.20156000000009</v>
      </c>
      <c r="V114" s="529"/>
      <c r="W114" s="520"/>
      <c r="X114" s="529"/>
      <c r="Y114" s="520"/>
      <c r="Z114" s="529">
        <v>4</v>
      </c>
      <c r="AA114" s="520">
        <v>190.819579</v>
      </c>
      <c r="AB114" s="529"/>
      <c r="AC114" s="520"/>
      <c r="AD114" s="529"/>
      <c r="AE114" s="539"/>
      <c r="AF114" s="529">
        <v>7</v>
      </c>
      <c r="AG114" s="520">
        <v>384.23290299999996</v>
      </c>
      <c r="AH114" s="633">
        <f t="shared" si="1"/>
        <v>63</v>
      </c>
      <c r="AI114" s="539">
        <f t="shared" si="1"/>
        <v>59615.030822000001</v>
      </c>
    </row>
    <row r="115" spans="1:35" s="40" customFormat="1" ht="21.75" thickBot="1">
      <c r="A115" s="540" t="s">
        <v>145</v>
      </c>
      <c r="B115" s="541">
        <f>SUM(B5:B114)</f>
        <v>230</v>
      </c>
      <c r="C115" s="979">
        <f>SUM(C5:C114)</f>
        <v>14304.697609999999</v>
      </c>
      <c r="D115" s="541">
        <f t="shared" ref="D115:AI115" si="2">SUM(D5:D114)</f>
        <v>146</v>
      </c>
      <c r="E115" s="979">
        <f t="shared" si="2"/>
        <v>3608.3176899999985</v>
      </c>
      <c r="F115" s="541">
        <f t="shared" si="2"/>
        <v>94</v>
      </c>
      <c r="G115" s="979">
        <f t="shared" si="2"/>
        <v>90965.275399999984</v>
      </c>
      <c r="H115" s="541">
        <f t="shared" si="2"/>
        <v>59</v>
      </c>
      <c r="I115" s="979">
        <f t="shared" si="2"/>
        <v>2195.5321399999998</v>
      </c>
      <c r="J115" s="541">
        <f t="shared" si="2"/>
        <v>17</v>
      </c>
      <c r="K115" s="979">
        <f t="shared" si="2"/>
        <v>1847.7057800000002</v>
      </c>
      <c r="L115" s="541">
        <f t="shared" si="2"/>
        <v>0</v>
      </c>
      <c r="M115" s="979">
        <f t="shared" si="2"/>
        <v>1008.6677999999999</v>
      </c>
      <c r="N115" s="541">
        <f t="shared" si="2"/>
        <v>0</v>
      </c>
      <c r="O115" s="979">
        <f t="shared" si="2"/>
        <v>7101.0705500000004</v>
      </c>
      <c r="P115" s="541">
        <f t="shared" si="2"/>
        <v>3</v>
      </c>
      <c r="Q115" s="979">
        <f t="shared" si="2"/>
        <v>2933.2772299999997</v>
      </c>
      <c r="R115" s="541">
        <f t="shared" si="2"/>
        <v>6</v>
      </c>
      <c r="S115" s="979">
        <f t="shared" si="2"/>
        <v>67580.121190000005</v>
      </c>
      <c r="T115" s="541">
        <f t="shared" si="2"/>
        <v>240</v>
      </c>
      <c r="U115" s="979">
        <f t="shared" si="2"/>
        <v>22496.179175000001</v>
      </c>
      <c r="V115" s="541">
        <f t="shared" si="2"/>
        <v>9</v>
      </c>
      <c r="W115" s="979">
        <f t="shared" si="2"/>
        <v>6845.9406399999998</v>
      </c>
      <c r="X115" s="541">
        <f t="shared" si="2"/>
        <v>81</v>
      </c>
      <c r="Y115" s="979">
        <f t="shared" si="2"/>
        <v>22494.333350000001</v>
      </c>
      <c r="Z115" s="541">
        <f t="shared" si="2"/>
        <v>20</v>
      </c>
      <c r="AA115" s="979">
        <f t="shared" si="2"/>
        <v>6081.5239490000013</v>
      </c>
      <c r="AB115" s="541">
        <f t="shared" si="2"/>
        <v>0</v>
      </c>
      <c r="AC115" s="979">
        <f t="shared" si="2"/>
        <v>259.04500000000002</v>
      </c>
      <c r="AD115" s="541">
        <f t="shared" si="2"/>
        <v>69</v>
      </c>
      <c r="AE115" s="979">
        <f t="shared" si="2"/>
        <v>2122.2964799999995</v>
      </c>
      <c r="AF115" s="541">
        <f t="shared" si="2"/>
        <v>43</v>
      </c>
      <c r="AG115" s="979">
        <f t="shared" si="2"/>
        <v>2372.8205830000002</v>
      </c>
      <c r="AH115" s="541">
        <f t="shared" si="2"/>
        <v>1017</v>
      </c>
      <c r="AI115" s="979">
        <f t="shared" si="2"/>
        <v>254216.8045670001</v>
      </c>
    </row>
    <row r="116" spans="1:35" ht="13.5" thickTop="1"/>
  </sheetData>
  <sheetProtection algorithmName="SHA-512" hashValue="qSWfw5XcaIHVLMdCW3sjPRTRsPKXUnskFATTp3SJJE8wEwlbJIUzzEmEwhSwJ2lQgO1boPU1fY5EpdQtJz/2mw==" saltValue="WwnhCsV4soTN9KkjYJRymw==" spinCount="100000" sheet="1" formatCells="0" formatColumns="0" formatRows="0" insertColumns="0" insertRows="0" insertHyperlinks="0" deleteColumns="0" deleteRows="0"/>
  <mergeCells count="19">
    <mergeCell ref="AB2:AC2"/>
    <mergeCell ref="AD2:AE2"/>
    <mergeCell ref="AF2:AG2"/>
    <mergeCell ref="AH2:AI2"/>
    <mergeCell ref="P2:Q2"/>
    <mergeCell ref="R2:S2"/>
    <mergeCell ref="T2:U2"/>
    <mergeCell ref="V2:W2"/>
    <mergeCell ref="X2:Y2"/>
    <mergeCell ref="Z2:AA2"/>
    <mergeCell ref="H2:I2"/>
    <mergeCell ref="J2:K2"/>
    <mergeCell ref="L2:M2"/>
    <mergeCell ref="N2:O2"/>
    <mergeCell ref="A1:K1"/>
    <mergeCell ref="A2:A3"/>
    <mergeCell ref="B2:C2"/>
    <mergeCell ref="D2:E2"/>
    <mergeCell ref="F2:G2"/>
  </mergeCells>
  <printOptions horizontalCentered="1" verticalCentered="1"/>
  <pageMargins left="0.19685039370078741" right="0.19685039370078741" top="0" bottom="0" header="0.11811023622047245" footer="0.11811023622047245"/>
  <pageSetup paperSize="9" scale="75" orientation="landscape" r:id="rId1"/>
  <rowBreaks count="3" manualBreakCount="3">
    <brk id="27" max="34" man="1"/>
    <brk id="55" max="34" man="1"/>
    <brk id="82" max="34" man="1"/>
  </rowBreaks>
  <colBreaks count="1" manualBreakCount="1">
    <brk id="19" max="11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D3DE-D656-4162-BB28-B62F9D808E35}">
  <sheetPr>
    <tabColor rgb="FF00B050"/>
  </sheetPr>
  <dimension ref="A1:X53"/>
  <sheetViews>
    <sheetView zoomScale="130" zoomScaleNormal="130" workbookViewId="0">
      <pane xSplit="1" ySplit="5" topLeftCell="C36" activePane="bottomRight" state="frozen"/>
      <selection activeCell="Q139" sqref="Q139"/>
      <selection pane="topRight" activeCell="Q139" sqref="Q139"/>
      <selection pane="bottomLeft" activeCell="Q139" sqref="Q139"/>
      <selection pane="bottomRight" activeCell="E47" sqref="E47"/>
    </sheetView>
  </sheetViews>
  <sheetFormatPr defaultColWidth="10.625" defaultRowHeight="19.5"/>
  <cols>
    <col min="1" max="1" width="15.125" style="48" customWidth="1"/>
    <col min="2" max="2" width="4.875" style="43" bestFit="1" customWidth="1"/>
    <col min="3" max="3" width="9.75" style="44" customWidth="1"/>
    <col min="4" max="4" width="5" style="44" customWidth="1"/>
    <col min="5" max="5" width="9.125" style="44" customWidth="1"/>
    <col min="6" max="6" width="4.125" style="46" customWidth="1"/>
    <col min="7" max="7" width="8" style="43" customWidth="1"/>
    <col min="8" max="8" width="8.25" style="44" customWidth="1"/>
    <col min="9" max="9" width="4.375" style="44" customWidth="1"/>
    <col min="10" max="10" width="9.875" style="60" customWidth="1"/>
    <col min="11" max="11" width="5.25" style="61" bestFit="1" customWidth="1"/>
    <col min="12" max="12" width="10.25" style="60" customWidth="1"/>
    <col min="13" max="13" width="10" style="60" bestFit="1" customWidth="1"/>
    <col min="14" max="14" width="8.25" style="44" customWidth="1"/>
    <col min="15" max="15" width="4.75" style="45" bestFit="1" customWidth="1"/>
    <col min="16" max="16" width="7.625" style="45" bestFit="1" customWidth="1"/>
    <col min="17" max="17" width="10.125" style="47" customWidth="1"/>
    <col min="18" max="18" width="9.25" style="1012" customWidth="1"/>
    <col min="19" max="19" width="5.375" style="43" customWidth="1"/>
    <col min="20" max="20" width="6.875" style="45" customWidth="1"/>
    <col min="21" max="21" width="10.625" style="1020" customWidth="1"/>
    <col min="22" max="22" width="12" style="48" bestFit="1" customWidth="1"/>
    <col min="23" max="23" width="15" style="48" customWidth="1"/>
    <col min="24" max="24" width="12.875" style="48" bestFit="1" customWidth="1"/>
    <col min="25" max="243" width="10.625" style="48"/>
    <col min="244" max="244" width="15.125" style="48" customWidth="1"/>
    <col min="245" max="245" width="4.75" style="48" bestFit="1" customWidth="1"/>
    <col min="246" max="246" width="7.375" style="48" customWidth="1"/>
    <col min="247" max="247" width="5.25" style="48" customWidth="1"/>
    <col min="248" max="248" width="8.375" style="48" customWidth="1"/>
    <col min="249" max="249" width="8.125" style="48" bestFit="1" customWidth="1"/>
    <col min="250" max="250" width="4.75" style="48" bestFit="1" customWidth="1"/>
    <col min="251" max="251" width="8.125" style="48" bestFit="1" customWidth="1"/>
    <col min="252" max="252" width="4.75" style="48" customWidth="1"/>
    <col min="253" max="253" width="6.25" style="48" customWidth="1"/>
    <col min="254" max="254" width="7.25" style="48" bestFit="1" customWidth="1"/>
    <col min="255" max="255" width="5.125" style="48" customWidth="1"/>
    <col min="256" max="256" width="8.125" style="48" customWidth="1"/>
    <col min="257" max="257" width="5.125" style="48" bestFit="1" customWidth="1"/>
    <col min="258" max="258" width="7.25" style="48" bestFit="1" customWidth="1"/>
    <col min="259" max="259" width="8.75" style="48" customWidth="1"/>
    <col min="260" max="260" width="8" style="48" customWidth="1"/>
    <col min="261" max="261" width="4.375" style="48" bestFit="1" customWidth="1"/>
    <col min="262" max="262" width="6.625" style="48" bestFit="1" customWidth="1"/>
    <col min="263" max="263" width="7.75" style="48" customWidth="1"/>
    <col min="264" max="264" width="6.75" style="48" customWidth="1"/>
    <col min="265" max="265" width="5.75" style="48" customWidth="1"/>
    <col min="266" max="266" width="7.125" style="48" customWidth="1"/>
    <col min="267" max="267" width="8.875" style="48" customWidth="1"/>
    <col min="268" max="499" width="10.625" style="48"/>
    <col min="500" max="500" width="15.125" style="48" customWidth="1"/>
    <col min="501" max="501" width="4.75" style="48" bestFit="1" customWidth="1"/>
    <col min="502" max="502" width="7.375" style="48" customWidth="1"/>
    <col min="503" max="503" width="5.25" style="48" customWidth="1"/>
    <col min="504" max="504" width="8.375" style="48" customWidth="1"/>
    <col min="505" max="505" width="8.125" style="48" bestFit="1" customWidth="1"/>
    <col min="506" max="506" width="4.75" style="48" bestFit="1" customWidth="1"/>
    <col min="507" max="507" width="8.125" style="48" bestFit="1" customWidth="1"/>
    <col min="508" max="508" width="4.75" style="48" customWidth="1"/>
    <col min="509" max="509" width="6.25" style="48" customWidth="1"/>
    <col min="510" max="510" width="7.25" style="48" bestFit="1" customWidth="1"/>
    <col min="511" max="511" width="5.125" style="48" customWidth="1"/>
    <col min="512" max="512" width="8.125" style="48" customWidth="1"/>
    <col min="513" max="513" width="5.125" style="48" bestFit="1" customWidth="1"/>
    <col min="514" max="514" width="7.25" style="48" bestFit="1" customWidth="1"/>
    <col min="515" max="515" width="8.75" style="48" customWidth="1"/>
    <col min="516" max="516" width="8" style="48" customWidth="1"/>
    <col min="517" max="517" width="4.375" style="48" bestFit="1" customWidth="1"/>
    <col min="518" max="518" width="6.625" style="48" bestFit="1" customWidth="1"/>
    <col min="519" max="519" width="7.75" style="48" customWidth="1"/>
    <col min="520" max="520" width="6.75" style="48" customWidth="1"/>
    <col min="521" max="521" width="5.75" style="48" customWidth="1"/>
    <col min="522" max="522" width="7.125" style="48" customWidth="1"/>
    <col min="523" max="523" width="8.875" style="48" customWidth="1"/>
    <col min="524" max="755" width="10.625" style="48"/>
    <col min="756" max="756" width="15.125" style="48" customWidth="1"/>
    <col min="757" max="757" width="4.75" style="48" bestFit="1" customWidth="1"/>
    <col min="758" max="758" width="7.375" style="48" customWidth="1"/>
    <col min="759" max="759" width="5.25" style="48" customWidth="1"/>
    <col min="760" max="760" width="8.375" style="48" customWidth="1"/>
    <col min="761" max="761" width="8.125" style="48" bestFit="1" customWidth="1"/>
    <col min="762" max="762" width="4.75" style="48" bestFit="1" customWidth="1"/>
    <col min="763" max="763" width="8.125" style="48" bestFit="1" customWidth="1"/>
    <col min="764" max="764" width="4.75" style="48" customWidth="1"/>
    <col min="765" max="765" width="6.25" style="48" customWidth="1"/>
    <col min="766" max="766" width="7.25" style="48" bestFit="1" customWidth="1"/>
    <col min="767" max="767" width="5.125" style="48" customWidth="1"/>
    <col min="768" max="768" width="8.125" style="48" customWidth="1"/>
    <col min="769" max="769" width="5.125" style="48" bestFit="1" customWidth="1"/>
    <col min="770" max="770" width="7.25" style="48" bestFit="1" customWidth="1"/>
    <col min="771" max="771" width="8.75" style="48" customWidth="1"/>
    <col min="772" max="772" width="8" style="48" customWidth="1"/>
    <col min="773" max="773" width="4.375" style="48" bestFit="1" customWidth="1"/>
    <col min="774" max="774" width="6.625" style="48" bestFit="1" customWidth="1"/>
    <col min="775" max="775" width="7.75" style="48" customWidth="1"/>
    <col min="776" max="776" width="6.75" style="48" customWidth="1"/>
    <col min="777" max="777" width="5.75" style="48" customWidth="1"/>
    <col min="778" max="778" width="7.125" style="48" customWidth="1"/>
    <col min="779" max="779" width="8.875" style="48" customWidth="1"/>
    <col min="780" max="1011" width="10.625" style="48"/>
    <col min="1012" max="1012" width="15.125" style="48" customWidth="1"/>
    <col min="1013" max="1013" width="4.75" style="48" bestFit="1" customWidth="1"/>
    <col min="1014" max="1014" width="7.375" style="48" customWidth="1"/>
    <col min="1015" max="1015" width="5.25" style="48" customWidth="1"/>
    <col min="1016" max="1016" width="8.375" style="48" customWidth="1"/>
    <col min="1017" max="1017" width="8.125" style="48" bestFit="1" customWidth="1"/>
    <col min="1018" max="1018" width="4.75" style="48" bestFit="1" customWidth="1"/>
    <col min="1019" max="1019" width="8.125" style="48" bestFit="1" customWidth="1"/>
    <col min="1020" max="1020" width="4.75" style="48" customWidth="1"/>
    <col min="1021" max="1021" width="6.25" style="48" customWidth="1"/>
    <col min="1022" max="1022" width="7.25" style="48" bestFit="1" customWidth="1"/>
    <col min="1023" max="1023" width="5.125" style="48" customWidth="1"/>
    <col min="1024" max="1024" width="8.125" style="48" customWidth="1"/>
    <col min="1025" max="1025" width="5.125" style="48" bestFit="1" customWidth="1"/>
    <col min="1026" max="1026" width="7.25" style="48" bestFit="1" customWidth="1"/>
    <col min="1027" max="1027" width="8.75" style="48" customWidth="1"/>
    <col min="1028" max="1028" width="8" style="48" customWidth="1"/>
    <col min="1029" max="1029" width="4.375" style="48" bestFit="1" customWidth="1"/>
    <col min="1030" max="1030" width="6.625" style="48" bestFit="1" customWidth="1"/>
    <col min="1031" max="1031" width="7.75" style="48" customWidth="1"/>
    <col min="1032" max="1032" width="6.75" style="48" customWidth="1"/>
    <col min="1033" max="1033" width="5.75" style="48" customWidth="1"/>
    <col min="1034" max="1034" width="7.125" style="48" customWidth="1"/>
    <col min="1035" max="1035" width="8.875" style="48" customWidth="1"/>
    <col min="1036" max="1267" width="10.625" style="48"/>
    <col min="1268" max="1268" width="15.125" style="48" customWidth="1"/>
    <col min="1269" max="1269" width="4.75" style="48" bestFit="1" customWidth="1"/>
    <col min="1270" max="1270" width="7.375" style="48" customWidth="1"/>
    <col min="1271" max="1271" width="5.25" style="48" customWidth="1"/>
    <col min="1272" max="1272" width="8.375" style="48" customWidth="1"/>
    <col min="1273" max="1273" width="8.125" style="48" bestFit="1" customWidth="1"/>
    <col min="1274" max="1274" width="4.75" style="48" bestFit="1" customWidth="1"/>
    <col min="1275" max="1275" width="8.125" style="48" bestFit="1" customWidth="1"/>
    <col min="1276" max="1276" width="4.75" style="48" customWidth="1"/>
    <col min="1277" max="1277" width="6.25" style="48" customWidth="1"/>
    <col min="1278" max="1278" width="7.25" style="48" bestFit="1" customWidth="1"/>
    <col min="1279" max="1279" width="5.125" style="48" customWidth="1"/>
    <col min="1280" max="1280" width="8.125" style="48" customWidth="1"/>
    <col min="1281" max="1281" width="5.125" style="48" bestFit="1" customWidth="1"/>
    <col min="1282" max="1282" width="7.25" style="48" bestFit="1" customWidth="1"/>
    <col min="1283" max="1283" width="8.75" style="48" customWidth="1"/>
    <col min="1284" max="1284" width="8" style="48" customWidth="1"/>
    <col min="1285" max="1285" width="4.375" style="48" bestFit="1" customWidth="1"/>
    <col min="1286" max="1286" width="6.625" style="48" bestFit="1" customWidth="1"/>
    <col min="1287" max="1287" width="7.75" style="48" customWidth="1"/>
    <col min="1288" max="1288" width="6.75" style="48" customWidth="1"/>
    <col min="1289" max="1289" width="5.75" style="48" customWidth="1"/>
    <col min="1290" max="1290" width="7.125" style="48" customWidth="1"/>
    <col min="1291" max="1291" width="8.875" style="48" customWidth="1"/>
    <col min="1292" max="1523" width="10.625" style="48"/>
    <col min="1524" max="1524" width="15.125" style="48" customWidth="1"/>
    <col min="1525" max="1525" width="4.75" style="48" bestFit="1" customWidth="1"/>
    <col min="1526" max="1526" width="7.375" style="48" customWidth="1"/>
    <col min="1527" max="1527" width="5.25" style="48" customWidth="1"/>
    <col min="1528" max="1528" width="8.375" style="48" customWidth="1"/>
    <col min="1529" max="1529" width="8.125" style="48" bestFit="1" customWidth="1"/>
    <col min="1530" max="1530" width="4.75" style="48" bestFit="1" customWidth="1"/>
    <col min="1531" max="1531" width="8.125" style="48" bestFit="1" customWidth="1"/>
    <col min="1532" max="1532" width="4.75" style="48" customWidth="1"/>
    <col min="1533" max="1533" width="6.25" style="48" customWidth="1"/>
    <col min="1534" max="1534" width="7.25" style="48" bestFit="1" customWidth="1"/>
    <col min="1535" max="1535" width="5.125" style="48" customWidth="1"/>
    <col min="1536" max="1536" width="8.125" style="48" customWidth="1"/>
    <col min="1537" max="1537" width="5.125" style="48" bestFit="1" customWidth="1"/>
    <col min="1538" max="1538" width="7.25" style="48" bestFit="1" customWidth="1"/>
    <col min="1539" max="1539" width="8.75" style="48" customWidth="1"/>
    <col min="1540" max="1540" width="8" style="48" customWidth="1"/>
    <col min="1541" max="1541" width="4.375" style="48" bestFit="1" customWidth="1"/>
    <col min="1542" max="1542" width="6.625" style="48" bestFit="1" customWidth="1"/>
    <col min="1543" max="1543" width="7.75" style="48" customWidth="1"/>
    <col min="1544" max="1544" width="6.75" style="48" customWidth="1"/>
    <col min="1545" max="1545" width="5.75" style="48" customWidth="1"/>
    <col min="1546" max="1546" width="7.125" style="48" customWidth="1"/>
    <col min="1547" max="1547" width="8.875" style="48" customWidth="1"/>
    <col min="1548" max="1779" width="10.625" style="48"/>
    <col min="1780" max="1780" width="15.125" style="48" customWidth="1"/>
    <col min="1781" max="1781" width="4.75" style="48" bestFit="1" customWidth="1"/>
    <col min="1782" max="1782" width="7.375" style="48" customWidth="1"/>
    <col min="1783" max="1783" width="5.25" style="48" customWidth="1"/>
    <col min="1784" max="1784" width="8.375" style="48" customWidth="1"/>
    <col min="1785" max="1785" width="8.125" style="48" bestFit="1" customWidth="1"/>
    <col min="1786" max="1786" width="4.75" style="48" bestFit="1" customWidth="1"/>
    <col min="1787" max="1787" width="8.125" style="48" bestFit="1" customWidth="1"/>
    <col min="1788" max="1788" width="4.75" style="48" customWidth="1"/>
    <col min="1789" max="1789" width="6.25" style="48" customWidth="1"/>
    <col min="1790" max="1790" width="7.25" style="48" bestFit="1" customWidth="1"/>
    <col min="1791" max="1791" width="5.125" style="48" customWidth="1"/>
    <col min="1792" max="1792" width="8.125" style="48" customWidth="1"/>
    <col min="1793" max="1793" width="5.125" style="48" bestFit="1" customWidth="1"/>
    <col min="1794" max="1794" width="7.25" style="48" bestFit="1" customWidth="1"/>
    <col min="1795" max="1795" width="8.75" style="48" customWidth="1"/>
    <col min="1796" max="1796" width="8" style="48" customWidth="1"/>
    <col min="1797" max="1797" width="4.375" style="48" bestFit="1" customWidth="1"/>
    <col min="1798" max="1798" width="6.625" style="48" bestFit="1" customWidth="1"/>
    <col min="1799" max="1799" width="7.75" style="48" customWidth="1"/>
    <col min="1800" max="1800" width="6.75" style="48" customWidth="1"/>
    <col min="1801" max="1801" width="5.75" style="48" customWidth="1"/>
    <col min="1802" max="1802" width="7.125" style="48" customWidth="1"/>
    <col min="1803" max="1803" width="8.875" style="48" customWidth="1"/>
    <col min="1804" max="2035" width="10.625" style="48"/>
    <col min="2036" max="2036" width="15.125" style="48" customWidth="1"/>
    <col min="2037" max="2037" width="4.75" style="48" bestFit="1" customWidth="1"/>
    <col min="2038" max="2038" width="7.375" style="48" customWidth="1"/>
    <col min="2039" max="2039" width="5.25" style="48" customWidth="1"/>
    <col min="2040" max="2040" width="8.375" style="48" customWidth="1"/>
    <col min="2041" max="2041" width="8.125" style="48" bestFit="1" customWidth="1"/>
    <col min="2042" max="2042" width="4.75" style="48" bestFit="1" customWidth="1"/>
    <col min="2043" max="2043" width="8.125" style="48" bestFit="1" customWidth="1"/>
    <col min="2044" max="2044" width="4.75" style="48" customWidth="1"/>
    <col min="2045" max="2045" width="6.25" style="48" customWidth="1"/>
    <col min="2046" max="2046" width="7.25" style="48" bestFit="1" customWidth="1"/>
    <col min="2047" max="2047" width="5.125" style="48" customWidth="1"/>
    <col min="2048" max="2048" width="8.125" style="48" customWidth="1"/>
    <col min="2049" max="2049" width="5.125" style="48" bestFit="1" customWidth="1"/>
    <col min="2050" max="2050" width="7.25" style="48" bestFit="1" customWidth="1"/>
    <col min="2051" max="2051" width="8.75" style="48" customWidth="1"/>
    <col min="2052" max="2052" width="8" style="48" customWidth="1"/>
    <col min="2053" max="2053" width="4.375" style="48" bestFit="1" customWidth="1"/>
    <col min="2054" max="2054" width="6.625" style="48" bestFit="1" customWidth="1"/>
    <col min="2055" max="2055" width="7.75" style="48" customWidth="1"/>
    <col min="2056" max="2056" width="6.75" style="48" customWidth="1"/>
    <col min="2057" max="2057" width="5.75" style="48" customWidth="1"/>
    <col min="2058" max="2058" width="7.125" style="48" customWidth="1"/>
    <col min="2059" max="2059" width="8.875" style="48" customWidth="1"/>
    <col min="2060" max="2291" width="10.625" style="48"/>
    <col min="2292" max="2292" width="15.125" style="48" customWidth="1"/>
    <col min="2293" max="2293" width="4.75" style="48" bestFit="1" customWidth="1"/>
    <col min="2294" max="2294" width="7.375" style="48" customWidth="1"/>
    <col min="2295" max="2295" width="5.25" style="48" customWidth="1"/>
    <col min="2296" max="2296" width="8.375" style="48" customWidth="1"/>
    <col min="2297" max="2297" width="8.125" style="48" bestFit="1" customWidth="1"/>
    <col min="2298" max="2298" width="4.75" style="48" bestFit="1" customWidth="1"/>
    <col min="2299" max="2299" width="8.125" style="48" bestFit="1" customWidth="1"/>
    <col min="2300" max="2300" width="4.75" style="48" customWidth="1"/>
    <col min="2301" max="2301" width="6.25" style="48" customWidth="1"/>
    <col min="2302" max="2302" width="7.25" style="48" bestFit="1" customWidth="1"/>
    <col min="2303" max="2303" width="5.125" style="48" customWidth="1"/>
    <col min="2304" max="2304" width="8.125" style="48" customWidth="1"/>
    <col min="2305" max="2305" width="5.125" style="48" bestFit="1" customWidth="1"/>
    <col min="2306" max="2306" width="7.25" style="48" bestFit="1" customWidth="1"/>
    <col min="2307" max="2307" width="8.75" style="48" customWidth="1"/>
    <col min="2308" max="2308" width="8" style="48" customWidth="1"/>
    <col min="2309" max="2309" width="4.375" style="48" bestFit="1" customWidth="1"/>
    <col min="2310" max="2310" width="6.625" style="48" bestFit="1" customWidth="1"/>
    <col min="2311" max="2311" width="7.75" style="48" customWidth="1"/>
    <col min="2312" max="2312" width="6.75" style="48" customWidth="1"/>
    <col min="2313" max="2313" width="5.75" style="48" customWidth="1"/>
    <col min="2314" max="2314" width="7.125" style="48" customWidth="1"/>
    <col min="2315" max="2315" width="8.875" style="48" customWidth="1"/>
    <col min="2316" max="2547" width="10.625" style="48"/>
    <col min="2548" max="2548" width="15.125" style="48" customWidth="1"/>
    <col min="2549" max="2549" width="4.75" style="48" bestFit="1" customWidth="1"/>
    <col min="2550" max="2550" width="7.375" style="48" customWidth="1"/>
    <col min="2551" max="2551" width="5.25" style="48" customWidth="1"/>
    <col min="2552" max="2552" width="8.375" style="48" customWidth="1"/>
    <col min="2553" max="2553" width="8.125" style="48" bestFit="1" customWidth="1"/>
    <col min="2554" max="2554" width="4.75" style="48" bestFit="1" customWidth="1"/>
    <col min="2555" max="2555" width="8.125" style="48" bestFit="1" customWidth="1"/>
    <col min="2556" max="2556" width="4.75" style="48" customWidth="1"/>
    <col min="2557" max="2557" width="6.25" style="48" customWidth="1"/>
    <col min="2558" max="2558" width="7.25" style="48" bestFit="1" customWidth="1"/>
    <col min="2559" max="2559" width="5.125" style="48" customWidth="1"/>
    <col min="2560" max="2560" width="8.125" style="48" customWidth="1"/>
    <col min="2561" max="2561" width="5.125" style="48" bestFit="1" customWidth="1"/>
    <col min="2562" max="2562" width="7.25" style="48" bestFit="1" customWidth="1"/>
    <col min="2563" max="2563" width="8.75" style="48" customWidth="1"/>
    <col min="2564" max="2564" width="8" style="48" customWidth="1"/>
    <col min="2565" max="2565" width="4.375" style="48" bestFit="1" customWidth="1"/>
    <col min="2566" max="2566" width="6.625" style="48" bestFit="1" customWidth="1"/>
    <col min="2567" max="2567" width="7.75" style="48" customWidth="1"/>
    <col min="2568" max="2568" width="6.75" style="48" customWidth="1"/>
    <col min="2569" max="2569" width="5.75" style="48" customWidth="1"/>
    <col min="2570" max="2570" width="7.125" style="48" customWidth="1"/>
    <col min="2571" max="2571" width="8.875" style="48" customWidth="1"/>
    <col min="2572" max="2803" width="10.625" style="48"/>
    <col min="2804" max="2804" width="15.125" style="48" customWidth="1"/>
    <col min="2805" max="2805" width="4.75" style="48" bestFit="1" customWidth="1"/>
    <col min="2806" max="2806" width="7.375" style="48" customWidth="1"/>
    <col min="2807" max="2807" width="5.25" style="48" customWidth="1"/>
    <col min="2808" max="2808" width="8.375" style="48" customWidth="1"/>
    <col min="2809" max="2809" width="8.125" style="48" bestFit="1" customWidth="1"/>
    <col min="2810" max="2810" width="4.75" style="48" bestFit="1" customWidth="1"/>
    <col min="2811" max="2811" width="8.125" style="48" bestFit="1" customWidth="1"/>
    <col min="2812" max="2812" width="4.75" style="48" customWidth="1"/>
    <col min="2813" max="2813" width="6.25" style="48" customWidth="1"/>
    <col min="2814" max="2814" width="7.25" style="48" bestFit="1" customWidth="1"/>
    <col min="2815" max="2815" width="5.125" style="48" customWidth="1"/>
    <col min="2816" max="2816" width="8.125" style="48" customWidth="1"/>
    <col min="2817" max="2817" width="5.125" style="48" bestFit="1" customWidth="1"/>
    <col min="2818" max="2818" width="7.25" style="48" bestFit="1" customWidth="1"/>
    <col min="2819" max="2819" width="8.75" style="48" customWidth="1"/>
    <col min="2820" max="2820" width="8" style="48" customWidth="1"/>
    <col min="2821" max="2821" width="4.375" style="48" bestFit="1" customWidth="1"/>
    <col min="2822" max="2822" width="6.625" style="48" bestFit="1" customWidth="1"/>
    <col min="2823" max="2823" width="7.75" style="48" customWidth="1"/>
    <col min="2824" max="2824" width="6.75" style="48" customWidth="1"/>
    <col min="2825" max="2825" width="5.75" style="48" customWidth="1"/>
    <col min="2826" max="2826" width="7.125" style="48" customWidth="1"/>
    <col min="2827" max="2827" width="8.875" style="48" customWidth="1"/>
    <col min="2828" max="3059" width="10.625" style="48"/>
    <col min="3060" max="3060" width="15.125" style="48" customWidth="1"/>
    <col min="3061" max="3061" width="4.75" style="48" bestFit="1" customWidth="1"/>
    <col min="3062" max="3062" width="7.375" style="48" customWidth="1"/>
    <col min="3063" max="3063" width="5.25" style="48" customWidth="1"/>
    <col min="3064" max="3064" width="8.375" style="48" customWidth="1"/>
    <col min="3065" max="3065" width="8.125" style="48" bestFit="1" customWidth="1"/>
    <col min="3066" max="3066" width="4.75" style="48" bestFit="1" customWidth="1"/>
    <col min="3067" max="3067" width="8.125" style="48" bestFit="1" customWidth="1"/>
    <col min="3068" max="3068" width="4.75" style="48" customWidth="1"/>
    <col min="3069" max="3069" width="6.25" style="48" customWidth="1"/>
    <col min="3070" max="3070" width="7.25" style="48" bestFit="1" customWidth="1"/>
    <col min="3071" max="3071" width="5.125" style="48" customWidth="1"/>
    <col min="3072" max="3072" width="8.125" style="48" customWidth="1"/>
    <col min="3073" max="3073" width="5.125" style="48" bestFit="1" customWidth="1"/>
    <col min="3074" max="3074" width="7.25" style="48" bestFit="1" customWidth="1"/>
    <col min="3075" max="3075" width="8.75" style="48" customWidth="1"/>
    <col min="3076" max="3076" width="8" style="48" customWidth="1"/>
    <col min="3077" max="3077" width="4.375" style="48" bestFit="1" customWidth="1"/>
    <col min="3078" max="3078" width="6.625" style="48" bestFit="1" customWidth="1"/>
    <col min="3079" max="3079" width="7.75" style="48" customWidth="1"/>
    <col min="3080" max="3080" width="6.75" style="48" customWidth="1"/>
    <col min="3081" max="3081" width="5.75" style="48" customWidth="1"/>
    <col min="3082" max="3082" width="7.125" style="48" customWidth="1"/>
    <col min="3083" max="3083" width="8.875" style="48" customWidth="1"/>
    <col min="3084" max="3315" width="10.625" style="48"/>
    <col min="3316" max="3316" width="15.125" style="48" customWidth="1"/>
    <col min="3317" max="3317" width="4.75" style="48" bestFit="1" customWidth="1"/>
    <col min="3318" max="3318" width="7.375" style="48" customWidth="1"/>
    <col min="3319" max="3319" width="5.25" style="48" customWidth="1"/>
    <col min="3320" max="3320" width="8.375" style="48" customWidth="1"/>
    <col min="3321" max="3321" width="8.125" style="48" bestFit="1" customWidth="1"/>
    <col min="3322" max="3322" width="4.75" style="48" bestFit="1" customWidth="1"/>
    <col min="3323" max="3323" width="8.125" style="48" bestFit="1" customWidth="1"/>
    <col min="3324" max="3324" width="4.75" style="48" customWidth="1"/>
    <col min="3325" max="3325" width="6.25" style="48" customWidth="1"/>
    <col min="3326" max="3326" width="7.25" style="48" bestFit="1" customWidth="1"/>
    <col min="3327" max="3327" width="5.125" style="48" customWidth="1"/>
    <col min="3328" max="3328" width="8.125" style="48" customWidth="1"/>
    <col min="3329" max="3329" width="5.125" style="48" bestFit="1" customWidth="1"/>
    <col min="3330" max="3330" width="7.25" style="48" bestFit="1" customWidth="1"/>
    <col min="3331" max="3331" width="8.75" style="48" customWidth="1"/>
    <col min="3332" max="3332" width="8" style="48" customWidth="1"/>
    <col min="3333" max="3333" width="4.375" style="48" bestFit="1" customWidth="1"/>
    <col min="3334" max="3334" width="6.625" style="48" bestFit="1" customWidth="1"/>
    <col min="3335" max="3335" width="7.75" style="48" customWidth="1"/>
    <col min="3336" max="3336" width="6.75" style="48" customWidth="1"/>
    <col min="3337" max="3337" width="5.75" style="48" customWidth="1"/>
    <col min="3338" max="3338" width="7.125" style="48" customWidth="1"/>
    <col min="3339" max="3339" width="8.875" style="48" customWidth="1"/>
    <col min="3340" max="3571" width="10.625" style="48"/>
    <col min="3572" max="3572" width="15.125" style="48" customWidth="1"/>
    <col min="3573" max="3573" width="4.75" style="48" bestFit="1" customWidth="1"/>
    <col min="3574" max="3574" width="7.375" style="48" customWidth="1"/>
    <col min="3575" max="3575" width="5.25" style="48" customWidth="1"/>
    <col min="3576" max="3576" width="8.375" style="48" customWidth="1"/>
    <col min="3577" max="3577" width="8.125" style="48" bestFit="1" customWidth="1"/>
    <col min="3578" max="3578" width="4.75" style="48" bestFit="1" customWidth="1"/>
    <col min="3579" max="3579" width="8.125" style="48" bestFit="1" customWidth="1"/>
    <col min="3580" max="3580" width="4.75" style="48" customWidth="1"/>
    <col min="3581" max="3581" width="6.25" style="48" customWidth="1"/>
    <col min="3582" max="3582" width="7.25" style="48" bestFit="1" customWidth="1"/>
    <col min="3583" max="3583" width="5.125" style="48" customWidth="1"/>
    <col min="3584" max="3584" width="8.125" style="48" customWidth="1"/>
    <col min="3585" max="3585" width="5.125" style="48" bestFit="1" customWidth="1"/>
    <col min="3586" max="3586" width="7.25" style="48" bestFit="1" customWidth="1"/>
    <col min="3587" max="3587" width="8.75" style="48" customWidth="1"/>
    <col min="3588" max="3588" width="8" style="48" customWidth="1"/>
    <col min="3589" max="3589" width="4.375" style="48" bestFit="1" customWidth="1"/>
    <col min="3590" max="3590" width="6.625" style="48" bestFit="1" customWidth="1"/>
    <col min="3591" max="3591" width="7.75" style="48" customWidth="1"/>
    <col min="3592" max="3592" width="6.75" style="48" customWidth="1"/>
    <col min="3593" max="3593" width="5.75" style="48" customWidth="1"/>
    <col min="3594" max="3594" width="7.125" style="48" customWidth="1"/>
    <col min="3595" max="3595" width="8.875" style="48" customWidth="1"/>
    <col min="3596" max="3827" width="10.625" style="48"/>
    <col min="3828" max="3828" width="15.125" style="48" customWidth="1"/>
    <col min="3829" max="3829" width="4.75" style="48" bestFit="1" customWidth="1"/>
    <col min="3830" max="3830" width="7.375" style="48" customWidth="1"/>
    <col min="3831" max="3831" width="5.25" style="48" customWidth="1"/>
    <col min="3832" max="3832" width="8.375" style="48" customWidth="1"/>
    <col min="3833" max="3833" width="8.125" style="48" bestFit="1" customWidth="1"/>
    <col min="3834" max="3834" width="4.75" style="48" bestFit="1" customWidth="1"/>
    <col min="3835" max="3835" width="8.125" style="48" bestFit="1" customWidth="1"/>
    <col min="3836" max="3836" width="4.75" style="48" customWidth="1"/>
    <col min="3837" max="3837" width="6.25" style="48" customWidth="1"/>
    <col min="3838" max="3838" width="7.25" style="48" bestFit="1" customWidth="1"/>
    <col min="3839" max="3839" width="5.125" style="48" customWidth="1"/>
    <col min="3840" max="3840" width="8.125" style="48" customWidth="1"/>
    <col min="3841" max="3841" width="5.125" style="48" bestFit="1" customWidth="1"/>
    <col min="3842" max="3842" width="7.25" style="48" bestFit="1" customWidth="1"/>
    <col min="3843" max="3843" width="8.75" style="48" customWidth="1"/>
    <col min="3844" max="3844" width="8" style="48" customWidth="1"/>
    <col min="3845" max="3845" width="4.375" style="48" bestFit="1" customWidth="1"/>
    <col min="3846" max="3846" width="6.625" style="48" bestFit="1" customWidth="1"/>
    <col min="3847" max="3847" width="7.75" style="48" customWidth="1"/>
    <col min="3848" max="3848" width="6.75" style="48" customWidth="1"/>
    <col min="3849" max="3849" width="5.75" style="48" customWidth="1"/>
    <col min="3850" max="3850" width="7.125" style="48" customWidth="1"/>
    <col min="3851" max="3851" width="8.875" style="48" customWidth="1"/>
    <col min="3852" max="4083" width="10.625" style="48"/>
    <col min="4084" max="4084" width="15.125" style="48" customWidth="1"/>
    <col min="4085" max="4085" width="4.75" style="48" bestFit="1" customWidth="1"/>
    <col min="4086" max="4086" width="7.375" style="48" customWidth="1"/>
    <col min="4087" max="4087" width="5.25" style="48" customWidth="1"/>
    <col min="4088" max="4088" width="8.375" style="48" customWidth="1"/>
    <col min="4089" max="4089" width="8.125" style="48" bestFit="1" customWidth="1"/>
    <col min="4090" max="4090" width="4.75" style="48" bestFit="1" customWidth="1"/>
    <col min="4091" max="4091" width="8.125" style="48" bestFit="1" customWidth="1"/>
    <col min="4092" max="4092" width="4.75" style="48" customWidth="1"/>
    <col min="4093" max="4093" width="6.25" style="48" customWidth="1"/>
    <col min="4094" max="4094" width="7.25" style="48" bestFit="1" customWidth="1"/>
    <col min="4095" max="4095" width="5.125" style="48" customWidth="1"/>
    <col min="4096" max="4096" width="8.125" style="48" customWidth="1"/>
    <col min="4097" max="4097" width="5.125" style="48" bestFit="1" customWidth="1"/>
    <col min="4098" max="4098" width="7.25" style="48" bestFit="1" customWidth="1"/>
    <col min="4099" max="4099" width="8.75" style="48" customWidth="1"/>
    <col min="4100" max="4100" width="8" style="48" customWidth="1"/>
    <col min="4101" max="4101" width="4.375" style="48" bestFit="1" customWidth="1"/>
    <col min="4102" max="4102" width="6.625" style="48" bestFit="1" customWidth="1"/>
    <col min="4103" max="4103" width="7.75" style="48" customWidth="1"/>
    <col min="4104" max="4104" width="6.75" style="48" customWidth="1"/>
    <col min="4105" max="4105" width="5.75" style="48" customWidth="1"/>
    <col min="4106" max="4106" width="7.125" style="48" customWidth="1"/>
    <col min="4107" max="4107" width="8.875" style="48" customWidth="1"/>
    <col min="4108" max="4339" width="10.625" style="48"/>
    <col min="4340" max="4340" width="15.125" style="48" customWidth="1"/>
    <col min="4341" max="4341" width="4.75" style="48" bestFit="1" customWidth="1"/>
    <col min="4342" max="4342" width="7.375" style="48" customWidth="1"/>
    <col min="4343" max="4343" width="5.25" style="48" customWidth="1"/>
    <col min="4344" max="4344" width="8.375" style="48" customWidth="1"/>
    <col min="4345" max="4345" width="8.125" style="48" bestFit="1" customWidth="1"/>
    <col min="4346" max="4346" width="4.75" style="48" bestFit="1" customWidth="1"/>
    <col min="4347" max="4347" width="8.125" style="48" bestFit="1" customWidth="1"/>
    <col min="4348" max="4348" width="4.75" style="48" customWidth="1"/>
    <col min="4349" max="4349" width="6.25" style="48" customWidth="1"/>
    <col min="4350" max="4350" width="7.25" style="48" bestFit="1" customWidth="1"/>
    <col min="4351" max="4351" width="5.125" style="48" customWidth="1"/>
    <col min="4352" max="4352" width="8.125" style="48" customWidth="1"/>
    <col min="4353" max="4353" width="5.125" style="48" bestFit="1" customWidth="1"/>
    <col min="4354" max="4354" width="7.25" style="48" bestFit="1" customWidth="1"/>
    <col min="4355" max="4355" width="8.75" style="48" customWidth="1"/>
    <col min="4356" max="4356" width="8" style="48" customWidth="1"/>
    <col min="4357" max="4357" width="4.375" style="48" bestFit="1" customWidth="1"/>
    <col min="4358" max="4358" width="6.625" style="48" bestFit="1" customWidth="1"/>
    <col min="4359" max="4359" width="7.75" style="48" customWidth="1"/>
    <col min="4360" max="4360" width="6.75" style="48" customWidth="1"/>
    <col min="4361" max="4361" width="5.75" style="48" customWidth="1"/>
    <col min="4362" max="4362" width="7.125" style="48" customWidth="1"/>
    <col min="4363" max="4363" width="8.875" style="48" customWidth="1"/>
    <col min="4364" max="4595" width="10.625" style="48"/>
    <col min="4596" max="4596" width="15.125" style="48" customWidth="1"/>
    <col min="4597" max="4597" width="4.75" style="48" bestFit="1" customWidth="1"/>
    <col min="4598" max="4598" width="7.375" style="48" customWidth="1"/>
    <col min="4599" max="4599" width="5.25" style="48" customWidth="1"/>
    <col min="4600" max="4600" width="8.375" style="48" customWidth="1"/>
    <col min="4601" max="4601" width="8.125" style="48" bestFit="1" customWidth="1"/>
    <col min="4602" max="4602" width="4.75" style="48" bestFit="1" customWidth="1"/>
    <col min="4603" max="4603" width="8.125" style="48" bestFit="1" customWidth="1"/>
    <col min="4604" max="4604" width="4.75" style="48" customWidth="1"/>
    <col min="4605" max="4605" width="6.25" style="48" customWidth="1"/>
    <col min="4606" max="4606" width="7.25" style="48" bestFit="1" customWidth="1"/>
    <col min="4607" max="4607" width="5.125" style="48" customWidth="1"/>
    <col min="4608" max="4608" width="8.125" style="48" customWidth="1"/>
    <col min="4609" max="4609" width="5.125" style="48" bestFit="1" customWidth="1"/>
    <col min="4610" max="4610" width="7.25" style="48" bestFit="1" customWidth="1"/>
    <col min="4611" max="4611" width="8.75" style="48" customWidth="1"/>
    <col min="4612" max="4612" width="8" style="48" customWidth="1"/>
    <col min="4613" max="4613" width="4.375" style="48" bestFit="1" customWidth="1"/>
    <col min="4614" max="4614" width="6.625" style="48" bestFit="1" customWidth="1"/>
    <col min="4615" max="4615" width="7.75" style="48" customWidth="1"/>
    <col min="4616" max="4616" width="6.75" style="48" customWidth="1"/>
    <col min="4617" max="4617" width="5.75" style="48" customWidth="1"/>
    <col min="4618" max="4618" width="7.125" style="48" customWidth="1"/>
    <col min="4619" max="4619" width="8.875" style="48" customWidth="1"/>
    <col min="4620" max="4851" width="10.625" style="48"/>
    <col min="4852" max="4852" width="15.125" style="48" customWidth="1"/>
    <col min="4853" max="4853" width="4.75" style="48" bestFit="1" customWidth="1"/>
    <col min="4854" max="4854" width="7.375" style="48" customWidth="1"/>
    <col min="4855" max="4855" width="5.25" style="48" customWidth="1"/>
    <col min="4856" max="4856" width="8.375" style="48" customWidth="1"/>
    <col min="4857" max="4857" width="8.125" style="48" bestFit="1" customWidth="1"/>
    <col min="4858" max="4858" width="4.75" style="48" bestFit="1" customWidth="1"/>
    <col min="4859" max="4859" width="8.125" style="48" bestFit="1" customWidth="1"/>
    <col min="4860" max="4860" width="4.75" style="48" customWidth="1"/>
    <col min="4861" max="4861" width="6.25" style="48" customWidth="1"/>
    <col min="4862" max="4862" width="7.25" style="48" bestFit="1" customWidth="1"/>
    <col min="4863" max="4863" width="5.125" style="48" customWidth="1"/>
    <col min="4864" max="4864" width="8.125" style="48" customWidth="1"/>
    <col min="4865" max="4865" width="5.125" style="48" bestFit="1" customWidth="1"/>
    <col min="4866" max="4866" width="7.25" style="48" bestFit="1" customWidth="1"/>
    <col min="4867" max="4867" width="8.75" style="48" customWidth="1"/>
    <col min="4868" max="4868" width="8" style="48" customWidth="1"/>
    <col min="4869" max="4869" width="4.375" style="48" bestFit="1" customWidth="1"/>
    <col min="4870" max="4870" width="6.625" style="48" bestFit="1" customWidth="1"/>
    <col min="4871" max="4871" width="7.75" style="48" customWidth="1"/>
    <col min="4872" max="4872" width="6.75" style="48" customWidth="1"/>
    <col min="4873" max="4873" width="5.75" style="48" customWidth="1"/>
    <col min="4874" max="4874" width="7.125" style="48" customWidth="1"/>
    <col min="4875" max="4875" width="8.875" style="48" customWidth="1"/>
    <col min="4876" max="5107" width="10.625" style="48"/>
    <col min="5108" max="5108" width="15.125" style="48" customWidth="1"/>
    <col min="5109" max="5109" width="4.75" style="48" bestFit="1" customWidth="1"/>
    <col min="5110" max="5110" width="7.375" style="48" customWidth="1"/>
    <col min="5111" max="5111" width="5.25" style="48" customWidth="1"/>
    <col min="5112" max="5112" width="8.375" style="48" customWidth="1"/>
    <col min="5113" max="5113" width="8.125" style="48" bestFit="1" customWidth="1"/>
    <col min="5114" max="5114" width="4.75" style="48" bestFit="1" customWidth="1"/>
    <col min="5115" max="5115" width="8.125" style="48" bestFit="1" customWidth="1"/>
    <col min="5116" max="5116" width="4.75" style="48" customWidth="1"/>
    <col min="5117" max="5117" width="6.25" style="48" customWidth="1"/>
    <col min="5118" max="5118" width="7.25" style="48" bestFit="1" customWidth="1"/>
    <col min="5119" max="5119" width="5.125" style="48" customWidth="1"/>
    <col min="5120" max="5120" width="8.125" style="48" customWidth="1"/>
    <col min="5121" max="5121" width="5.125" style="48" bestFit="1" customWidth="1"/>
    <col min="5122" max="5122" width="7.25" style="48" bestFit="1" customWidth="1"/>
    <col min="5123" max="5123" width="8.75" style="48" customWidth="1"/>
    <col min="5124" max="5124" width="8" style="48" customWidth="1"/>
    <col min="5125" max="5125" width="4.375" style="48" bestFit="1" customWidth="1"/>
    <col min="5126" max="5126" width="6.625" style="48" bestFit="1" customWidth="1"/>
    <col min="5127" max="5127" width="7.75" style="48" customWidth="1"/>
    <col min="5128" max="5128" width="6.75" style="48" customWidth="1"/>
    <col min="5129" max="5129" width="5.75" style="48" customWidth="1"/>
    <col min="5130" max="5130" width="7.125" style="48" customWidth="1"/>
    <col min="5131" max="5131" width="8.875" style="48" customWidth="1"/>
    <col min="5132" max="5363" width="10.625" style="48"/>
    <col min="5364" max="5364" width="15.125" style="48" customWidth="1"/>
    <col min="5365" max="5365" width="4.75" style="48" bestFit="1" customWidth="1"/>
    <col min="5366" max="5366" width="7.375" style="48" customWidth="1"/>
    <col min="5367" max="5367" width="5.25" style="48" customWidth="1"/>
    <col min="5368" max="5368" width="8.375" style="48" customWidth="1"/>
    <col min="5369" max="5369" width="8.125" style="48" bestFit="1" customWidth="1"/>
    <col min="5370" max="5370" width="4.75" style="48" bestFit="1" customWidth="1"/>
    <col min="5371" max="5371" width="8.125" style="48" bestFit="1" customWidth="1"/>
    <col min="5372" max="5372" width="4.75" style="48" customWidth="1"/>
    <col min="5373" max="5373" width="6.25" style="48" customWidth="1"/>
    <col min="5374" max="5374" width="7.25" style="48" bestFit="1" customWidth="1"/>
    <col min="5375" max="5375" width="5.125" style="48" customWidth="1"/>
    <col min="5376" max="5376" width="8.125" style="48" customWidth="1"/>
    <col min="5377" max="5377" width="5.125" style="48" bestFit="1" customWidth="1"/>
    <col min="5378" max="5378" width="7.25" style="48" bestFit="1" customWidth="1"/>
    <col min="5379" max="5379" width="8.75" style="48" customWidth="1"/>
    <col min="5380" max="5380" width="8" style="48" customWidth="1"/>
    <col min="5381" max="5381" width="4.375" style="48" bestFit="1" customWidth="1"/>
    <col min="5382" max="5382" width="6.625" style="48" bestFit="1" customWidth="1"/>
    <col min="5383" max="5383" width="7.75" style="48" customWidth="1"/>
    <col min="5384" max="5384" width="6.75" style="48" customWidth="1"/>
    <col min="5385" max="5385" width="5.75" style="48" customWidth="1"/>
    <col min="5386" max="5386" width="7.125" style="48" customWidth="1"/>
    <col min="5387" max="5387" width="8.875" style="48" customWidth="1"/>
    <col min="5388" max="5619" width="10.625" style="48"/>
    <col min="5620" max="5620" width="15.125" style="48" customWidth="1"/>
    <col min="5621" max="5621" width="4.75" style="48" bestFit="1" customWidth="1"/>
    <col min="5622" max="5622" width="7.375" style="48" customWidth="1"/>
    <col min="5623" max="5623" width="5.25" style="48" customWidth="1"/>
    <col min="5624" max="5624" width="8.375" style="48" customWidth="1"/>
    <col min="5625" max="5625" width="8.125" style="48" bestFit="1" customWidth="1"/>
    <col min="5626" max="5626" width="4.75" style="48" bestFit="1" customWidth="1"/>
    <col min="5627" max="5627" width="8.125" style="48" bestFit="1" customWidth="1"/>
    <col min="5628" max="5628" width="4.75" style="48" customWidth="1"/>
    <col min="5629" max="5629" width="6.25" style="48" customWidth="1"/>
    <col min="5630" max="5630" width="7.25" style="48" bestFit="1" customWidth="1"/>
    <col min="5631" max="5631" width="5.125" style="48" customWidth="1"/>
    <col min="5632" max="5632" width="8.125" style="48" customWidth="1"/>
    <col min="5633" max="5633" width="5.125" style="48" bestFit="1" customWidth="1"/>
    <col min="5634" max="5634" width="7.25" style="48" bestFit="1" customWidth="1"/>
    <col min="5635" max="5635" width="8.75" style="48" customWidth="1"/>
    <col min="5636" max="5636" width="8" style="48" customWidth="1"/>
    <col min="5637" max="5637" width="4.375" style="48" bestFit="1" customWidth="1"/>
    <col min="5638" max="5638" width="6.625" style="48" bestFit="1" customWidth="1"/>
    <col min="5639" max="5639" width="7.75" style="48" customWidth="1"/>
    <col min="5640" max="5640" width="6.75" style="48" customWidth="1"/>
    <col min="5641" max="5641" width="5.75" style="48" customWidth="1"/>
    <col min="5642" max="5642" width="7.125" style="48" customWidth="1"/>
    <col min="5643" max="5643" width="8.875" style="48" customWidth="1"/>
    <col min="5644" max="5875" width="10.625" style="48"/>
    <col min="5876" max="5876" width="15.125" style="48" customWidth="1"/>
    <col min="5877" max="5877" width="4.75" style="48" bestFit="1" customWidth="1"/>
    <col min="5878" max="5878" width="7.375" style="48" customWidth="1"/>
    <col min="5879" max="5879" width="5.25" style="48" customWidth="1"/>
    <col min="5880" max="5880" width="8.375" style="48" customWidth="1"/>
    <col min="5881" max="5881" width="8.125" style="48" bestFit="1" customWidth="1"/>
    <col min="5882" max="5882" width="4.75" style="48" bestFit="1" customWidth="1"/>
    <col min="5883" max="5883" width="8.125" style="48" bestFit="1" customWidth="1"/>
    <col min="5884" max="5884" width="4.75" style="48" customWidth="1"/>
    <col min="5885" max="5885" width="6.25" style="48" customWidth="1"/>
    <col min="5886" max="5886" width="7.25" style="48" bestFit="1" customWidth="1"/>
    <col min="5887" max="5887" width="5.125" style="48" customWidth="1"/>
    <col min="5888" max="5888" width="8.125" style="48" customWidth="1"/>
    <col min="5889" max="5889" width="5.125" style="48" bestFit="1" customWidth="1"/>
    <col min="5890" max="5890" width="7.25" style="48" bestFit="1" customWidth="1"/>
    <col min="5891" max="5891" width="8.75" style="48" customWidth="1"/>
    <col min="5892" max="5892" width="8" style="48" customWidth="1"/>
    <col min="5893" max="5893" width="4.375" style="48" bestFit="1" customWidth="1"/>
    <col min="5894" max="5894" width="6.625" style="48" bestFit="1" customWidth="1"/>
    <col min="5895" max="5895" width="7.75" style="48" customWidth="1"/>
    <col min="5896" max="5896" width="6.75" style="48" customWidth="1"/>
    <col min="5897" max="5897" width="5.75" style="48" customWidth="1"/>
    <col min="5898" max="5898" width="7.125" style="48" customWidth="1"/>
    <col min="5899" max="5899" width="8.875" style="48" customWidth="1"/>
    <col min="5900" max="6131" width="10.625" style="48"/>
    <col min="6132" max="6132" width="15.125" style="48" customWidth="1"/>
    <col min="6133" max="6133" width="4.75" style="48" bestFit="1" customWidth="1"/>
    <col min="6134" max="6134" width="7.375" style="48" customWidth="1"/>
    <col min="6135" max="6135" width="5.25" style="48" customWidth="1"/>
    <col min="6136" max="6136" width="8.375" style="48" customWidth="1"/>
    <col min="6137" max="6137" width="8.125" style="48" bestFit="1" customWidth="1"/>
    <col min="6138" max="6138" width="4.75" style="48" bestFit="1" customWidth="1"/>
    <col min="6139" max="6139" width="8.125" style="48" bestFit="1" customWidth="1"/>
    <col min="6140" max="6140" width="4.75" style="48" customWidth="1"/>
    <col min="6141" max="6141" width="6.25" style="48" customWidth="1"/>
    <col min="6142" max="6142" width="7.25" style="48" bestFit="1" customWidth="1"/>
    <col min="6143" max="6143" width="5.125" style="48" customWidth="1"/>
    <col min="6144" max="6144" width="8.125" style="48" customWidth="1"/>
    <col min="6145" max="6145" width="5.125" style="48" bestFit="1" customWidth="1"/>
    <col min="6146" max="6146" width="7.25" style="48" bestFit="1" customWidth="1"/>
    <col min="6147" max="6147" width="8.75" style="48" customWidth="1"/>
    <col min="6148" max="6148" width="8" style="48" customWidth="1"/>
    <col min="6149" max="6149" width="4.375" style="48" bestFit="1" customWidth="1"/>
    <col min="6150" max="6150" width="6.625" style="48" bestFit="1" customWidth="1"/>
    <col min="6151" max="6151" width="7.75" style="48" customWidth="1"/>
    <col min="6152" max="6152" width="6.75" style="48" customWidth="1"/>
    <col min="6153" max="6153" width="5.75" style="48" customWidth="1"/>
    <col min="6154" max="6154" width="7.125" style="48" customWidth="1"/>
    <col min="6155" max="6155" width="8.875" style="48" customWidth="1"/>
    <col min="6156" max="6387" width="10.625" style="48"/>
    <col min="6388" max="6388" width="15.125" style="48" customWidth="1"/>
    <col min="6389" max="6389" width="4.75" style="48" bestFit="1" customWidth="1"/>
    <col min="6390" max="6390" width="7.375" style="48" customWidth="1"/>
    <col min="6391" max="6391" width="5.25" style="48" customWidth="1"/>
    <col min="6392" max="6392" width="8.375" style="48" customWidth="1"/>
    <col min="6393" max="6393" width="8.125" style="48" bestFit="1" customWidth="1"/>
    <col min="6394" max="6394" width="4.75" style="48" bestFit="1" customWidth="1"/>
    <col min="6395" max="6395" width="8.125" style="48" bestFit="1" customWidth="1"/>
    <col min="6396" max="6396" width="4.75" style="48" customWidth="1"/>
    <col min="6397" max="6397" width="6.25" style="48" customWidth="1"/>
    <col min="6398" max="6398" width="7.25" style="48" bestFit="1" customWidth="1"/>
    <col min="6399" max="6399" width="5.125" style="48" customWidth="1"/>
    <col min="6400" max="6400" width="8.125" style="48" customWidth="1"/>
    <col min="6401" max="6401" width="5.125" style="48" bestFit="1" customWidth="1"/>
    <col min="6402" max="6402" width="7.25" style="48" bestFit="1" customWidth="1"/>
    <col min="6403" max="6403" width="8.75" style="48" customWidth="1"/>
    <col min="6404" max="6404" width="8" style="48" customWidth="1"/>
    <col min="6405" max="6405" width="4.375" style="48" bestFit="1" customWidth="1"/>
    <col min="6406" max="6406" width="6.625" style="48" bestFit="1" customWidth="1"/>
    <col min="6407" max="6407" width="7.75" style="48" customWidth="1"/>
    <col min="6408" max="6408" width="6.75" style="48" customWidth="1"/>
    <col min="6409" max="6409" width="5.75" style="48" customWidth="1"/>
    <col min="6410" max="6410" width="7.125" style="48" customWidth="1"/>
    <col min="6411" max="6411" width="8.875" style="48" customWidth="1"/>
    <col min="6412" max="6643" width="10.625" style="48"/>
    <col min="6644" max="6644" width="15.125" style="48" customWidth="1"/>
    <col min="6645" max="6645" width="4.75" style="48" bestFit="1" customWidth="1"/>
    <col min="6646" max="6646" width="7.375" style="48" customWidth="1"/>
    <col min="6647" max="6647" width="5.25" style="48" customWidth="1"/>
    <col min="6648" max="6648" width="8.375" style="48" customWidth="1"/>
    <col min="6649" max="6649" width="8.125" style="48" bestFit="1" customWidth="1"/>
    <col min="6650" max="6650" width="4.75" style="48" bestFit="1" customWidth="1"/>
    <col min="6651" max="6651" width="8.125" style="48" bestFit="1" customWidth="1"/>
    <col min="6652" max="6652" width="4.75" style="48" customWidth="1"/>
    <col min="6653" max="6653" width="6.25" style="48" customWidth="1"/>
    <col min="6654" max="6654" width="7.25" style="48" bestFit="1" customWidth="1"/>
    <col min="6655" max="6655" width="5.125" style="48" customWidth="1"/>
    <col min="6656" max="6656" width="8.125" style="48" customWidth="1"/>
    <col min="6657" max="6657" width="5.125" style="48" bestFit="1" customWidth="1"/>
    <col min="6658" max="6658" width="7.25" style="48" bestFit="1" customWidth="1"/>
    <col min="6659" max="6659" width="8.75" style="48" customWidth="1"/>
    <col min="6660" max="6660" width="8" style="48" customWidth="1"/>
    <col min="6661" max="6661" width="4.375" style="48" bestFit="1" customWidth="1"/>
    <col min="6662" max="6662" width="6.625" style="48" bestFit="1" customWidth="1"/>
    <col min="6663" max="6663" width="7.75" style="48" customWidth="1"/>
    <col min="6664" max="6664" width="6.75" style="48" customWidth="1"/>
    <col min="6665" max="6665" width="5.75" style="48" customWidth="1"/>
    <col min="6666" max="6666" width="7.125" style="48" customWidth="1"/>
    <col min="6667" max="6667" width="8.875" style="48" customWidth="1"/>
    <col min="6668" max="6899" width="10.625" style="48"/>
    <col min="6900" max="6900" width="15.125" style="48" customWidth="1"/>
    <col min="6901" max="6901" width="4.75" style="48" bestFit="1" customWidth="1"/>
    <col min="6902" max="6902" width="7.375" style="48" customWidth="1"/>
    <col min="6903" max="6903" width="5.25" style="48" customWidth="1"/>
    <col min="6904" max="6904" width="8.375" style="48" customWidth="1"/>
    <col min="6905" max="6905" width="8.125" style="48" bestFit="1" customWidth="1"/>
    <col min="6906" max="6906" width="4.75" style="48" bestFit="1" customWidth="1"/>
    <col min="6907" max="6907" width="8.125" style="48" bestFit="1" customWidth="1"/>
    <col min="6908" max="6908" width="4.75" style="48" customWidth="1"/>
    <col min="6909" max="6909" width="6.25" style="48" customWidth="1"/>
    <col min="6910" max="6910" width="7.25" style="48" bestFit="1" customWidth="1"/>
    <col min="6911" max="6911" width="5.125" style="48" customWidth="1"/>
    <col min="6912" max="6912" width="8.125" style="48" customWidth="1"/>
    <col min="6913" max="6913" width="5.125" style="48" bestFit="1" customWidth="1"/>
    <col min="6914" max="6914" width="7.25" style="48" bestFit="1" customWidth="1"/>
    <col min="6915" max="6915" width="8.75" style="48" customWidth="1"/>
    <col min="6916" max="6916" width="8" style="48" customWidth="1"/>
    <col min="6917" max="6917" width="4.375" style="48" bestFit="1" customWidth="1"/>
    <col min="6918" max="6918" width="6.625" style="48" bestFit="1" customWidth="1"/>
    <col min="6919" max="6919" width="7.75" style="48" customWidth="1"/>
    <col min="6920" max="6920" width="6.75" style="48" customWidth="1"/>
    <col min="6921" max="6921" width="5.75" style="48" customWidth="1"/>
    <col min="6922" max="6922" width="7.125" style="48" customWidth="1"/>
    <col min="6923" max="6923" width="8.875" style="48" customWidth="1"/>
    <col min="6924" max="7155" width="10.625" style="48"/>
    <col min="7156" max="7156" width="15.125" style="48" customWidth="1"/>
    <col min="7157" max="7157" width="4.75" style="48" bestFit="1" customWidth="1"/>
    <col min="7158" max="7158" width="7.375" style="48" customWidth="1"/>
    <col min="7159" max="7159" width="5.25" style="48" customWidth="1"/>
    <col min="7160" max="7160" width="8.375" style="48" customWidth="1"/>
    <col min="7161" max="7161" width="8.125" style="48" bestFit="1" customWidth="1"/>
    <col min="7162" max="7162" width="4.75" style="48" bestFit="1" customWidth="1"/>
    <col min="7163" max="7163" width="8.125" style="48" bestFit="1" customWidth="1"/>
    <col min="7164" max="7164" width="4.75" style="48" customWidth="1"/>
    <col min="7165" max="7165" width="6.25" style="48" customWidth="1"/>
    <col min="7166" max="7166" width="7.25" style="48" bestFit="1" customWidth="1"/>
    <col min="7167" max="7167" width="5.125" style="48" customWidth="1"/>
    <col min="7168" max="7168" width="8.125" style="48" customWidth="1"/>
    <col min="7169" max="7169" width="5.125" style="48" bestFit="1" customWidth="1"/>
    <col min="7170" max="7170" width="7.25" style="48" bestFit="1" customWidth="1"/>
    <col min="7171" max="7171" width="8.75" style="48" customWidth="1"/>
    <col min="7172" max="7172" width="8" style="48" customWidth="1"/>
    <col min="7173" max="7173" width="4.375" style="48" bestFit="1" customWidth="1"/>
    <col min="7174" max="7174" width="6.625" style="48" bestFit="1" customWidth="1"/>
    <col min="7175" max="7175" width="7.75" style="48" customWidth="1"/>
    <col min="7176" max="7176" width="6.75" style="48" customWidth="1"/>
    <col min="7177" max="7177" width="5.75" style="48" customWidth="1"/>
    <col min="7178" max="7178" width="7.125" style="48" customWidth="1"/>
    <col min="7179" max="7179" width="8.875" style="48" customWidth="1"/>
    <col min="7180" max="7411" width="10.625" style="48"/>
    <col min="7412" max="7412" width="15.125" style="48" customWidth="1"/>
    <col min="7413" max="7413" width="4.75" style="48" bestFit="1" customWidth="1"/>
    <col min="7414" max="7414" width="7.375" style="48" customWidth="1"/>
    <col min="7415" max="7415" width="5.25" style="48" customWidth="1"/>
    <col min="7416" max="7416" width="8.375" style="48" customWidth="1"/>
    <col min="7417" max="7417" width="8.125" style="48" bestFit="1" customWidth="1"/>
    <col min="7418" max="7418" width="4.75" style="48" bestFit="1" customWidth="1"/>
    <col min="7419" max="7419" width="8.125" style="48" bestFit="1" customWidth="1"/>
    <col min="7420" max="7420" width="4.75" style="48" customWidth="1"/>
    <col min="7421" max="7421" width="6.25" style="48" customWidth="1"/>
    <col min="7422" max="7422" width="7.25" style="48" bestFit="1" customWidth="1"/>
    <col min="7423" max="7423" width="5.125" style="48" customWidth="1"/>
    <col min="7424" max="7424" width="8.125" style="48" customWidth="1"/>
    <col min="7425" max="7425" width="5.125" style="48" bestFit="1" customWidth="1"/>
    <col min="7426" max="7426" width="7.25" style="48" bestFit="1" customWidth="1"/>
    <col min="7427" max="7427" width="8.75" style="48" customWidth="1"/>
    <col min="7428" max="7428" width="8" style="48" customWidth="1"/>
    <col min="7429" max="7429" width="4.375" style="48" bestFit="1" customWidth="1"/>
    <col min="7430" max="7430" width="6.625" style="48" bestFit="1" customWidth="1"/>
    <col min="7431" max="7431" width="7.75" style="48" customWidth="1"/>
    <col min="7432" max="7432" width="6.75" style="48" customWidth="1"/>
    <col min="7433" max="7433" width="5.75" style="48" customWidth="1"/>
    <col min="7434" max="7434" width="7.125" style="48" customWidth="1"/>
    <col min="7435" max="7435" width="8.875" style="48" customWidth="1"/>
    <col min="7436" max="7667" width="10.625" style="48"/>
    <col min="7668" max="7668" width="15.125" style="48" customWidth="1"/>
    <col min="7669" max="7669" width="4.75" style="48" bestFit="1" customWidth="1"/>
    <col min="7670" max="7670" width="7.375" style="48" customWidth="1"/>
    <col min="7671" max="7671" width="5.25" style="48" customWidth="1"/>
    <col min="7672" max="7672" width="8.375" style="48" customWidth="1"/>
    <col min="7673" max="7673" width="8.125" style="48" bestFit="1" customWidth="1"/>
    <col min="7674" max="7674" width="4.75" style="48" bestFit="1" customWidth="1"/>
    <col min="7675" max="7675" width="8.125" style="48" bestFit="1" customWidth="1"/>
    <col min="7676" max="7676" width="4.75" style="48" customWidth="1"/>
    <col min="7677" max="7677" width="6.25" style="48" customWidth="1"/>
    <col min="7678" max="7678" width="7.25" style="48" bestFit="1" customWidth="1"/>
    <col min="7679" max="7679" width="5.125" style="48" customWidth="1"/>
    <col min="7680" max="7680" width="8.125" style="48" customWidth="1"/>
    <col min="7681" max="7681" width="5.125" style="48" bestFit="1" customWidth="1"/>
    <col min="7682" max="7682" width="7.25" style="48" bestFit="1" customWidth="1"/>
    <col min="7683" max="7683" width="8.75" style="48" customWidth="1"/>
    <col min="7684" max="7684" width="8" style="48" customWidth="1"/>
    <col min="7685" max="7685" width="4.375" style="48" bestFit="1" customWidth="1"/>
    <col min="7686" max="7686" width="6.625" style="48" bestFit="1" customWidth="1"/>
    <col min="7687" max="7687" width="7.75" style="48" customWidth="1"/>
    <col min="7688" max="7688" width="6.75" style="48" customWidth="1"/>
    <col min="7689" max="7689" width="5.75" style="48" customWidth="1"/>
    <col min="7690" max="7690" width="7.125" style="48" customWidth="1"/>
    <col min="7691" max="7691" width="8.875" style="48" customWidth="1"/>
    <col min="7692" max="7923" width="10.625" style="48"/>
    <col min="7924" max="7924" width="15.125" style="48" customWidth="1"/>
    <col min="7925" max="7925" width="4.75" style="48" bestFit="1" customWidth="1"/>
    <col min="7926" max="7926" width="7.375" style="48" customWidth="1"/>
    <col min="7927" max="7927" width="5.25" style="48" customWidth="1"/>
    <col min="7928" max="7928" width="8.375" style="48" customWidth="1"/>
    <col min="7929" max="7929" width="8.125" style="48" bestFit="1" customWidth="1"/>
    <col min="7930" max="7930" width="4.75" style="48" bestFit="1" customWidth="1"/>
    <col min="7931" max="7931" width="8.125" style="48" bestFit="1" customWidth="1"/>
    <col min="7932" max="7932" width="4.75" style="48" customWidth="1"/>
    <col min="7933" max="7933" width="6.25" style="48" customWidth="1"/>
    <col min="7934" max="7934" width="7.25" style="48" bestFit="1" customWidth="1"/>
    <col min="7935" max="7935" width="5.125" style="48" customWidth="1"/>
    <col min="7936" max="7936" width="8.125" style="48" customWidth="1"/>
    <col min="7937" max="7937" width="5.125" style="48" bestFit="1" customWidth="1"/>
    <col min="7938" max="7938" width="7.25" style="48" bestFit="1" customWidth="1"/>
    <col min="7939" max="7939" width="8.75" style="48" customWidth="1"/>
    <col min="7940" max="7940" width="8" style="48" customWidth="1"/>
    <col min="7941" max="7941" width="4.375" style="48" bestFit="1" customWidth="1"/>
    <col min="7942" max="7942" width="6.625" style="48" bestFit="1" customWidth="1"/>
    <col min="7943" max="7943" width="7.75" style="48" customWidth="1"/>
    <col min="7944" max="7944" width="6.75" style="48" customWidth="1"/>
    <col min="7945" max="7945" width="5.75" style="48" customWidth="1"/>
    <col min="7946" max="7946" width="7.125" style="48" customWidth="1"/>
    <col min="7947" max="7947" width="8.875" style="48" customWidth="1"/>
    <col min="7948" max="8179" width="10.625" style="48"/>
    <col min="8180" max="8180" width="15.125" style="48" customWidth="1"/>
    <col min="8181" max="8181" width="4.75" style="48" bestFit="1" customWidth="1"/>
    <col min="8182" max="8182" width="7.375" style="48" customWidth="1"/>
    <col min="8183" max="8183" width="5.25" style="48" customWidth="1"/>
    <col min="8184" max="8184" width="8.375" style="48" customWidth="1"/>
    <col min="8185" max="8185" width="8.125" style="48" bestFit="1" customWidth="1"/>
    <col min="8186" max="8186" width="4.75" style="48" bestFit="1" customWidth="1"/>
    <col min="8187" max="8187" width="8.125" style="48" bestFit="1" customWidth="1"/>
    <col min="8188" max="8188" width="4.75" style="48" customWidth="1"/>
    <col min="8189" max="8189" width="6.25" style="48" customWidth="1"/>
    <col min="8190" max="8190" width="7.25" style="48" bestFit="1" customWidth="1"/>
    <col min="8191" max="8191" width="5.125" style="48" customWidth="1"/>
    <col min="8192" max="8192" width="8.125" style="48" customWidth="1"/>
    <col min="8193" max="8193" width="5.125" style="48" bestFit="1" customWidth="1"/>
    <col min="8194" max="8194" width="7.25" style="48" bestFit="1" customWidth="1"/>
    <col min="8195" max="8195" width="8.75" style="48" customWidth="1"/>
    <col min="8196" max="8196" width="8" style="48" customWidth="1"/>
    <col min="8197" max="8197" width="4.375" style="48" bestFit="1" customWidth="1"/>
    <col min="8198" max="8198" width="6.625" style="48" bestFit="1" customWidth="1"/>
    <col min="8199" max="8199" width="7.75" style="48" customWidth="1"/>
    <col min="8200" max="8200" width="6.75" style="48" customWidth="1"/>
    <col min="8201" max="8201" width="5.75" style="48" customWidth="1"/>
    <col min="8202" max="8202" width="7.125" style="48" customWidth="1"/>
    <col min="8203" max="8203" width="8.875" style="48" customWidth="1"/>
    <col min="8204" max="8435" width="10.625" style="48"/>
    <col min="8436" max="8436" width="15.125" style="48" customWidth="1"/>
    <col min="8437" max="8437" width="4.75" style="48" bestFit="1" customWidth="1"/>
    <col min="8438" max="8438" width="7.375" style="48" customWidth="1"/>
    <col min="8439" max="8439" width="5.25" style="48" customWidth="1"/>
    <col min="8440" max="8440" width="8.375" style="48" customWidth="1"/>
    <col min="8441" max="8441" width="8.125" style="48" bestFit="1" customWidth="1"/>
    <col min="8442" max="8442" width="4.75" style="48" bestFit="1" customWidth="1"/>
    <col min="8443" max="8443" width="8.125" style="48" bestFit="1" customWidth="1"/>
    <col min="8444" max="8444" width="4.75" style="48" customWidth="1"/>
    <col min="8445" max="8445" width="6.25" style="48" customWidth="1"/>
    <col min="8446" max="8446" width="7.25" style="48" bestFit="1" customWidth="1"/>
    <col min="8447" max="8447" width="5.125" style="48" customWidth="1"/>
    <col min="8448" max="8448" width="8.125" style="48" customWidth="1"/>
    <col min="8449" max="8449" width="5.125" style="48" bestFit="1" customWidth="1"/>
    <col min="8450" max="8450" width="7.25" style="48" bestFit="1" customWidth="1"/>
    <col min="8451" max="8451" width="8.75" style="48" customWidth="1"/>
    <col min="8452" max="8452" width="8" style="48" customWidth="1"/>
    <col min="8453" max="8453" width="4.375" style="48" bestFit="1" customWidth="1"/>
    <col min="8454" max="8454" width="6.625" style="48" bestFit="1" customWidth="1"/>
    <col min="8455" max="8455" width="7.75" style="48" customWidth="1"/>
    <col min="8456" max="8456" width="6.75" style="48" customWidth="1"/>
    <col min="8457" max="8457" width="5.75" style="48" customWidth="1"/>
    <col min="8458" max="8458" width="7.125" style="48" customWidth="1"/>
    <col min="8459" max="8459" width="8.875" style="48" customWidth="1"/>
    <col min="8460" max="8691" width="10.625" style="48"/>
    <col min="8692" max="8692" width="15.125" style="48" customWidth="1"/>
    <col min="8693" max="8693" width="4.75" style="48" bestFit="1" customWidth="1"/>
    <col min="8694" max="8694" width="7.375" style="48" customWidth="1"/>
    <col min="8695" max="8695" width="5.25" style="48" customWidth="1"/>
    <col min="8696" max="8696" width="8.375" style="48" customWidth="1"/>
    <col min="8697" max="8697" width="8.125" style="48" bestFit="1" customWidth="1"/>
    <col min="8698" max="8698" width="4.75" style="48" bestFit="1" customWidth="1"/>
    <col min="8699" max="8699" width="8.125" style="48" bestFit="1" customWidth="1"/>
    <col min="8700" max="8700" width="4.75" style="48" customWidth="1"/>
    <col min="8701" max="8701" width="6.25" style="48" customWidth="1"/>
    <col min="8702" max="8702" width="7.25" style="48" bestFit="1" customWidth="1"/>
    <col min="8703" max="8703" width="5.125" style="48" customWidth="1"/>
    <col min="8704" max="8704" width="8.125" style="48" customWidth="1"/>
    <col min="8705" max="8705" width="5.125" style="48" bestFit="1" customWidth="1"/>
    <col min="8706" max="8706" width="7.25" style="48" bestFit="1" customWidth="1"/>
    <col min="8707" max="8707" width="8.75" style="48" customWidth="1"/>
    <col min="8708" max="8708" width="8" style="48" customWidth="1"/>
    <col min="8709" max="8709" width="4.375" style="48" bestFit="1" customWidth="1"/>
    <col min="8710" max="8710" width="6.625" style="48" bestFit="1" customWidth="1"/>
    <col min="8711" max="8711" width="7.75" style="48" customWidth="1"/>
    <col min="8712" max="8712" width="6.75" style="48" customWidth="1"/>
    <col min="8713" max="8713" width="5.75" style="48" customWidth="1"/>
    <col min="8714" max="8714" width="7.125" style="48" customWidth="1"/>
    <col min="8715" max="8715" width="8.875" style="48" customWidth="1"/>
    <col min="8716" max="8947" width="10.625" style="48"/>
    <col min="8948" max="8948" width="15.125" style="48" customWidth="1"/>
    <col min="8949" max="8949" width="4.75" style="48" bestFit="1" customWidth="1"/>
    <col min="8950" max="8950" width="7.375" style="48" customWidth="1"/>
    <col min="8951" max="8951" width="5.25" style="48" customWidth="1"/>
    <col min="8952" max="8952" width="8.375" style="48" customWidth="1"/>
    <col min="8953" max="8953" width="8.125" style="48" bestFit="1" customWidth="1"/>
    <col min="8954" max="8954" width="4.75" style="48" bestFit="1" customWidth="1"/>
    <col min="8955" max="8955" width="8.125" style="48" bestFit="1" customWidth="1"/>
    <col min="8956" max="8956" width="4.75" style="48" customWidth="1"/>
    <col min="8957" max="8957" width="6.25" style="48" customWidth="1"/>
    <col min="8958" max="8958" width="7.25" style="48" bestFit="1" customWidth="1"/>
    <col min="8959" max="8959" width="5.125" style="48" customWidth="1"/>
    <col min="8960" max="8960" width="8.125" style="48" customWidth="1"/>
    <col min="8961" max="8961" width="5.125" style="48" bestFit="1" customWidth="1"/>
    <col min="8962" max="8962" width="7.25" style="48" bestFit="1" customWidth="1"/>
    <col min="8963" max="8963" width="8.75" style="48" customWidth="1"/>
    <col min="8964" max="8964" width="8" style="48" customWidth="1"/>
    <col min="8965" max="8965" width="4.375" style="48" bestFit="1" customWidth="1"/>
    <col min="8966" max="8966" width="6.625" style="48" bestFit="1" customWidth="1"/>
    <col min="8967" max="8967" width="7.75" style="48" customWidth="1"/>
    <col min="8968" max="8968" width="6.75" style="48" customWidth="1"/>
    <col min="8969" max="8969" width="5.75" style="48" customWidth="1"/>
    <col min="8970" max="8970" width="7.125" style="48" customWidth="1"/>
    <col min="8971" max="8971" width="8.875" style="48" customWidth="1"/>
    <col min="8972" max="9203" width="10.625" style="48"/>
    <col min="9204" max="9204" width="15.125" style="48" customWidth="1"/>
    <col min="9205" max="9205" width="4.75" style="48" bestFit="1" customWidth="1"/>
    <col min="9206" max="9206" width="7.375" style="48" customWidth="1"/>
    <col min="9207" max="9207" width="5.25" style="48" customWidth="1"/>
    <col min="9208" max="9208" width="8.375" style="48" customWidth="1"/>
    <col min="9209" max="9209" width="8.125" style="48" bestFit="1" customWidth="1"/>
    <col min="9210" max="9210" width="4.75" style="48" bestFit="1" customWidth="1"/>
    <col min="9211" max="9211" width="8.125" style="48" bestFit="1" customWidth="1"/>
    <col min="9212" max="9212" width="4.75" style="48" customWidth="1"/>
    <col min="9213" max="9213" width="6.25" style="48" customWidth="1"/>
    <col min="9214" max="9214" width="7.25" style="48" bestFit="1" customWidth="1"/>
    <col min="9215" max="9215" width="5.125" style="48" customWidth="1"/>
    <col min="9216" max="9216" width="8.125" style="48" customWidth="1"/>
    <col min="9217" max="9217" width="5.125" style="48" bestFit="1" customWidth="1"/>
    <col min="9218" max="9218" width="7.25" style="48" bestFit="1" customWidth="1"/>
    <col min="9219" max="9219" width="8.75" style="48" customWidth="1"/>
    <col min="9220" max="9220" width="8" style="48" customWidth="1"/>
    <col min="9221" max="9221" width="4.375" style="48" bestFit="1" customWidth="1"/>
    <col min="9222" max="9222" width="6.625" style="48" bestFit="1" customWidth="1"/>
    <col min="9223" max="9223" width="7.75" style="48" customWidth="1"/>
    <col min="9224" max="9224" width="6.75" style="48" customWidth="1"/>
    <col min="9225" max="9225" width="5.75" style="48" customWidth="1"/>
    <col min="9226" max="9226" width="7.125" style="48" customWidth="1"/>
    <col min="9227" max="9227" width="8.875" style="48" customWidth="1"/>
    <col min="9228" max="9459" width="10.625" style="48"/>
    <col min="9460" max="9460" width="15.125" style="48" customWidth="1"/>
    <col min="9461" max="9461" width="4.75" style="48" bestFit="1" customWidth="1"/>
    <col min="9462" max="9462" width="7.375" style="48" customWidth="1"/>
    <col min="9463" max="9463" width="5.25" style="48" customWidth="1"/>
    <col min="9464" max="9464" width="8.375" style="48" customWidth="1"/>
    <col min="9465" max="9465" width="8.125" style="48" bestFit="1" customWidth="1"/>
    <col min="9466" max="9466" width="4.75" style="48" bestFit="1" customWidth="1"/>
    <col min="9467" max="9467" width="8.125" style="48" bestFit="1" customWidth="1"/>
    <col min="9468" max="9468" width="4.75" style="48" customWidth="1"/>
    <col min="9469" max="9469" width="6.25" style="48" customWidth="1"/>
    <col min="9470" max="9470" width="7.25" style="48" bestFit="1" customWidth="1"/>
    <col min="9471" max="9471" width="5.125" style="48" customWidth="1"/>
    <col min="9472" max="9472" width="8.125" style="48" customWidth="1"/>
    <col min="9473" max="9473" width="5.125" style="48" bestFit="1" customWidth="1"/>
    <col min="9474" max="9474" width="7.25" style="48" bestFit="1" customWidth="1"/>
    <col min="9475" max="9475" width="8.75" style="48" customWidth="1"/>
    <col min="9476" max="9476" width="8" style="48" customWidth="1"/>
    <col min="9477" max="9477" width="4.375" style="48" bestFit="1" customWidth="1"/>
    <col min="9478" max="9478" width="6.625" style="48" bestFit="1" customWidth="1"/>
    <col min="9479" max="9479" width="7.75" style="48" customWidth="1"/>
    <col min="9480" max="9480" width="6.75" style="48" customWidth="1"/>
    <col min="9481" max="9481" width="5.75" style="48" customWidth="1"/>
    <col min="9482" max="9482" width="7.125" style="48" customWidth="1"/>
    <col min="9483" max="9483" width="8.875" style="48" customWidth="1"/>
    <col min="9484" max="9715" width="10.625" style="48"/>
    <col min="9716" max="9716" width="15.125" style="48" customWidth="1"/>
    <col min="9717" max="9717" width="4.75" style="48" bestFit="1" customWidth="1"/>
    <col min="9718" max="9718" width="7.375" style="48" customWidth="1"/>
    <col min="9719" max="9719" width="5.25" style="48" customWidth="1"/>
    <col min="9720" max="9720" width="8.375" style="48" customWidth="1"/>
    <col min="9721" max="9721" width="8.125" style="48" bestFit="1" customWidth="1"/>
    <col min="9722" max="9722" width="4.75" style="48" bestFit="1" customWidth="1"/>
    <col min="9723" max="9723" width="8.125" style="48" bestFit="1" customWidth="1"/>
    <col min="9724" max="9724" width="4.75" style="48" customWidth="1"/>
    <col min="9725" max="9725" width="6.25" style="48" customWidth="1"/>
    <col min="9726" max="9726" width="7.25" style="48" bestFit="1" customWidth="1"/>
    <col min="9727" max="9727" width="5.125" style="48" customWidth="1"/>
    <col min="9728" max="9728" width="8.125" style="48" customWidth="1"/>
    <col min="9729" max="9729" width="5.125" style="48" bestFit="1" customWidth="1"/>
    <col min="9730" max="9730" width="7.25" style="48" bestFit="1" customWidth="1"/>
    <col min="9731" max="9731" width="8.75" style="48" customWidth="1"/>
    <col min="9732" max="9732" width="8" style="48" customWidth="1"/>
    <col min="9733" max="9733" width="4.375" style="48" bestFit="1" customWidth="1"/>
    <col min="9734" max="9734" width="6.625" style="48" bestFit="1" customWidth="1"/>
    <col min="9735" max="9735" width="7.75" style="48" customWidth="1"/>
    <col min="9736" max="9736" width="6.75" style="48" customWidth="1"/>
    <col min="9737" max="9737" width="5.75" style="48" customWidth="1"/>
    <col min="9738" max="9738" width="7.125" style="48" customWidth="1"/>
    <col min="9739" max="9739" width="8.875" style="48" customWidth="1"/>
    <col min="9740" max="9971" width="10.625" style="48"/>
    <col min="9972" max="9972" width="15.125" style="48" customWidth="1"/>
    <col min="9973" max="9973" width="4.75" style="48" bestFit="1" customWidth="1"/>
    <col min="9974" max="9974" width="7.375" style="48" customWidth="1"/>
    <col min="9975" max="9975" width="5.25" style="48" customWidth="1"/>
    <col min="9976" max="9976" width="8.375" style="48" customWidth="1"/>
    <col min="9977" max="9977" width="8.125" style="48" bestFit="1" customWidth="1"/>
    <col min="9978" max="9978" width="4.75" style="48" bestFit="1" customWidth="1"/>
    <col min="9979" max="9979" width="8.125" style="48" bestFit="1" customWidth="1"/>
    <col min="9980" max="9980" width="4.75" style="48" customWidth="1"/>
    <col min="9981" max="9981" width="6.25" style="48" customWidth="1"/>
    <col min="9982" max="9982" width="7.25" style="48" bestFit="1" customWidth="1"/>
    <col min="9983" max="9983" width="5.125" style="48" customWidth="1"/>
    <col min="9984" max="9984" width="8.125" style="48" customWidth="1"/>
    <col min="9985" max="9985" width="5.125" style="48" bestFit="1" customWidth="1"/>
    <col min="9986" max="9986" width="7.25" style="48" bestFit="1" customWidth="1"/>
    <col min="9987" max="9987" width="8.75" style="48" customWidth="1"/>
    <col min="9988" max="9988" width="8" style="48" customWidth="1"/>
    <col min="9989" max="9989" width="4.375" style="48" bestFit="1" customWidth="1"/>
    <col min="9990" max="9990" width="6.625" style="48" bestFit="1" customWidth="1"/>
    <col min="9991" max="9991" width="7.75" style="48" customWidth="1"/>
    <col min="9992" max="9992" width="6.75" style="48" customWidth="1"/>
    <col min="9993" max="9993" width="5.75" style="48" customWidth="1"/>
    <col min="9994" max="9994" width="7.125" style="48" customWidth="1"/>
    <col min="9995" max="9995" width="8.875" style="48" customWidth="1"/>
    <col min="9996" max="10227" width="10.625" style="48"/>
    <col min="10228" max="10228" width="15.125" style="48" customWidth="1"/>
    <col min="10229" max="10229" width="4.75" style="48" bestFit="1" customWidth="1"/>
    <col min="10230" max="10230" width="7.375" style="48" customWidth="1"/>
    <col min="10231" max="10231" width="5.25" style="48" customWidth="1"/>
    <col min="10232" max="10232" width="8.375" style="48" customWidth="1"/>
    <col min="10233" max="10233" width="8.125" style="48" bestFit="1" customWidth="1"/>
    <col min="10234" max="10234" width="4.75" style="48" bestFit="1" customWidth="1"/>
    <col min="10235" max="10235" width="8.125" style="48" bestFit="1" customWidth="1"/>
    <col min="10236" max="10236" width="4.75" style="48" customWidth="1"/>
    <col min="10237" max="10237" width="6.25" style="48" customWidth="1"/>
    <col min="10238" max="10238" width="7.25" style="48" bestFit="1" customWidth="1"/>
    <col min="10239" max="10239" width="5.125" style="48" customWidth="1"/>
    <col min="10240" max="10240" width="8.125" style="48" customWidth="1"/>
    <col min="10241" max="10241" width="5.125" style="48" bestFit="1" customWidth="1"/>
    <col min="10242" max="10242" width="7.25" style="48" bestFit="1" customWidth="1"/>
    <col min="10243" max="10243" width="8.75" style="48" customWidth="1"/>
    <col min="10244" max="10244" width="8" style="48" customWidth="1"/>
    <col min="10245" max="10245" width="4.375" style="48" bestFit="1" customWidth="1"/>
    <col min="10246" max="10246" width="6.625" style="48" bestFit="1" customWidth="1"/>
    <col min="10247" max="10247" width="7.75" style="48" customWidth="1"/>
    <col min="10248" max="10248" width="6.75" style="48" customWidth="1"/>
    <col min="10249" max="10249" width="5.75" style="48" customWidth="1"/>
    <col min="10250" max="10250" width="7.125" style="48" customWidth="1"/>
    <col min="10251" max="10251" width="8.875" style="48" customWidth="1"/>
    <col min="10252" max="10483" width="10.625" style="48"/>
    <col min="10484" max="10484" width="15.125" style="48" customWidth="1"/>
    <col min="10485" max="10485" width="4.75" style="48" bestFit="1" customWidth="1"/>
    <col min="10486" max="10486" width="7.375" style="48" customWidth="1"/>
    <col min="10487" max="10487" width="5.25" style="48" customWidth="1"/>
    <col min="10488" max="10488" width="8.375" style="48" customWidth="1"/>
    <col min="10489" max="10489" width="8.125" style="48" bestFit="1" customWidth="1"/>
    <col min="10490" max="10490" width="4.75" style="48" bestFit="1" customWidth="1"/>
    <col min="10491" max="10491" width="8.125" style="48" bestFit="1" customWidth="1"/>
    <col min="10492" max="10492" width="4.75" style="48" customWidth="1"/>
    <col min="10493" max="10493" width="6.25" style="48" customWidth="1"/>
    <col min="10494" max="10494" width="7.25" style="48" bestFit="1" customWidth="1"/>
    <col min="10495" max="10495" width="5.125" style="48" customWidth="1"/>
    <col min="10496" max="10496" width="8.125" style="48" customWidth="1"/>
    <col min="10497" max="10497" width="5.125" style="48" bestFit="1" customWidth="1"/>
    <col min="10498" max="10498" width="7.25" style="48" bestFit="1" customWidth="1"/>
    <col min="10499" max="10499" width="8.75" style="48" customWidth="1"/>
    <col min="10500" max="10500" width="8" style="48" customWidth="1"/>
    <col min="10501" max="10501" width="4.375" style="48" bestFit="1" customWidth="1"/>
    <col min="10502" max="10502" width="6.625" style="48" bestFit="1" customWidth="1"/>
    <col min="10503" max="10503" width="7.75" style="48" customWidth="1"/>
    <col min="10504" max="10504" width="6.75" style="48" customWidth="1"/>
    <col min="10505" max="10505" width="5.75" style="48" customWidth="1"/>
    <col min="10506" max="10506" width="7.125" style="48" customWidth="1"/>
    <col min="10507" max="10507" width="8.875" style="48" customWidth="1"/>
    <col min="10508" max="10739" width="10.625" style="48"/>
    <col min="10740" max="10740" width="15.125" style="48" customWidth="1"/>
    <col min="10741" max="10741" width="4.75" style="48" bestFit="1" customWidth="1"/>
    <col min="10742" max="10742" width="7.375" style="48" customWidth="1"/>
    <col min="10743" max="10743" width="5.25" style="48" customWidth="1"/>
    <col min="10744" max="10744" width="8.375" style="48" customWidth="1"/>
    <col min="10745" max="10745" width="8.125" style="48" bestFit="1" customWidth="1"/>
    <col min="10746" max="10746" width="4.75" style="48" bestFit="1" customWidth="1"/>
    <col min="10747" max="10747" width="8.125" style="48" bestFit="1" customWidth="1"/>
    <col min="10748" max="10748" width="4.75" style="48" customWidth="1"/>
    <col min="10749" max="10749" width="6.25" style="48" customWidth="1"/>
    <col min="10750" max="10750" width="7.25" style="48" bestFit="1" customWidth="1"/>
    <col min="10751" max="10751" width="5.125" style="48" customWidth="1"/>
    <col min="10752" max="10752" width="8.125" style="48" customWidth="1"/>
    <col min="10753" max="10753" width="5.125" style="48" bestFit="1" customWidth="1"/>
    <col min="10754" max="10754" width="7.25" style="48" bestFit="1" customWidth="1"/>
    <col min="10755" max="10755" width="8.75" style="48" customWidth="1"/>
    <col min="10756" max="10756" width="8" style="48" customWidth="1"/>
    <col min="10757" max="10757" width="4.375" style="48" bestFit="1" customWidth="1"/>
    <col min="10758" max="10758" width="6.625" style="48" bestFit="1" customWidth="1"/>
    <col min="10759" max="10759" width="7.75" style="48" customWidth="1"/>
    <col min="10760" max="10760" width="6.75" style="48" customWidth="1"/>
    <col min="10761" max="10761" width="5.75" style="48" customWidth="1"/>
    <col min="10762" max="10762" width="7.125" style="48" customWidth="1"/>
    <col min="10763" max="10763" width="8.875" style="48" customWidth="1"/>
    <col min="10764" max="10995" width="10.625" style="48"/>
    <col min="10996" max="10996" width="15.125" style="48" customWidth="1"/>
    <col min="10997" max="10997" width="4.75" style="48" bestFit="1" customWidth="1"/>
    <col min="10998" max="10998" width="7.375" style="48" customWidth="1"/>
    <col min="10999" max="10999" width="5.25" style="48" customWidth="1"/>
    <col min="11000" max="11000" width="8.375" style="48" customWidth="1"/>
    <col min="11001" max="11001" width="8.125" style="48" bestFit="1" customWidth="1"/>
    <col min="11002" max="11002" width="4.75" style="48" bestFit="1" customWidth="1"/>
    <col min="11003" max="11003" width="8.125" style="48" bestFit="1" customWidth="1"/>
    <col min="11004" max="11004" width="4.75" style="48" customWidth="1"/>
    <col min="11005" max="11005" width="6.25" style="48" customWidth="1"/>
    <col min="11006" max="11006" width="7.25" style="48" bestFit="1" customWidth="1"/>
    <col min="11007" max="11007" width="5.125" style="48" customWidth="1"/>
    <col min="11008" max="11008" width="8.125" style="48" customWidth="1"/>
    <col min="11009" max="11009" width="5.125" style="48" bestFit="1" customWidth="1"/>
    <col min="11010" max="11010" width="7.25" style="48" bestFit="1" customWidth="1"/>
    <col min="11011" max="11011" width="8.75" style="48" customWidth="1"/>
    <col min="11012" max="11012" width="8" style="48" customWidth="1"/>
    <col min="11013" max="11013" width="4.375" style="48" bestFit="1" customWidth="1"/>
    <col min="11014" max="11014" width="6.625" style="48" bestFit="1" customWidth="1"/>
    <col min="11015" max="11015" width="7.75" style="48" customWidth="1"/>
    <col min="11016" max="11016" width="6.75" style="48" customWidth="1"/>
    <col min="11017" max="11017" width="5.75" style="48" customWidth="1"/>
    <col min="11018" max="11018" width="7.125" style="48" customWidth="1"/>
    <col min="11019" max="11019" width="8.875" style="48" customWidth="1"/>
    <col min="11020" max="11251" width="10.625" style="48"/>
    <col min="11252" max="11252" width="15.125" style="48" customWidth="1"/>
    <col min="11253" max="11253" width="4.75" style="48" bestFit="1" customWidth="1"/>
    <col min="11254" max="11254" width="7.375" style="48" customWidth="1"/>
    <col min="11255" max="11255" width="5.25" style="48" customWidth="1"/>
    <col min="11256" max="11256" width="8.375" style="48" customWidth="1"/>
    <col min="11257" max="11257" width="8.125" style="48" bestFit="1" customWidth="1"/>
    <col min="11258" max="11258" width="4.75" style="48" bestFit="1" customWidth="1"/>
    <col min="11259" max="11259" width="8.125" style="48" bestFit="1" customWidth="1"/>
    <col min="11260" max="11260" width="4.75" style="48" customWidth="1"/>
    <col min="11261" max="11261" width="6.25" style="48" customWidth="1"/>
    <col min="11262" max="11262" width="7.25" style="48" bestFit="1" customWidth="1"/>
    <col min="11263" max="11263" width="5.125" style="48" customWidth="1"/>
    <col min="11264" max="11264" width="8.125" style="48" customWidth="1"/>
    <col min="11265" max="11265" width="5.125" style="48" bestFit="1" customWidth="1"/>
    <col min="11266" max="11266" width="7.25" style="48" bestFit="1" customWidth="1"/>
    <col min="11267" max="11267" width="8.75" style="48" customWidth="1"/>
    <col min="11268" max="11268" width="8" style="48" customWidth="1"/>
    <col min="11269" max="11269" width="4.375" style="48" bestFit="1" customWidth="1"/>
    <col min="11270" max="11270" width="6.625" style="48" bestFit="1" customWidth="1"/>
    <col min="11271" max="11271" width="7.75" style="48" customWidth="1"/>
    <col min="11272" max="11272" width="6.75" style="48" customWidth="1"/>
    <col min="11273" max="11273" width="5.75" style="48" customWidth="1"/>
    <col min="11274" max="11274" width="7.125" style="48" customWidth="1"/>
    <col min="11275" max="11275" width="8.875" style="48" customWidth="1"/>
    <col min="11276" max="11507" width="10.625" style="48"/>
    <col min="11508" max="11508" width="15.125" style="48" customWidth="1"/>
    <col min="11509" max="11509" width="4.75" style="48" bestFit="1" customWidth="1"/>
    <col min="11510" max="11510" width="7.375" style="48" customWidth="1"/>
    <col min="11511" max="11511" width="5.25" style="48" customWidth="1"/>
    <col min="11512" max="11512" width="8.375" style="48" customWidth="1"/>
    <col min="11513" max="11513" width="8.125" style="48" bestFit="1" customWidth="1"/>
    <col min="11514" max="11514" width="4.75" style="48" bestFit="1" customWidth="1"/>
    <col min="11515" max="11515" width="8.125" style="48" bestFit="1" customWidth="1"/>
    <col min="11516" max="11516" width="4.75" style="48" customWidth="1"/>
    <col min="11517" max="11517" width="6.25" style="48" customWidth="1"/>
    <col min="11518" max="11518" width="7.25" style="48" bestFit="1" customWidth="1"/>
    <col min="11519" max="11519" width="5.125" style="48" customWidth="1"/>
    <col min="11520" max="11520" width="8.125" style="48" customWidth="1"/>
    <col min="11521" max="11521" width="5.125" style="48" bestFit="1" customWidth="1"/>
    <col min="11522" max="11522" width="7.25" style="48" bestFit="1" customWidth="1"/>
    <col min="11523" max="11523" width="8.75" style="48" customWidth="1"/>
    <col min="11524" max="11524" width="8" style="48" customWidth="1"/>
    <col min="11525" max="11525" width="4.375" style="48" bestFit="1" customWidth="1"/>
    <col min="11526" max="11526" width="6.625" style="48" bestFit="1" customWidth="1"/>
    <col min="11527" max="11527" width="7.75" style="48" customWidth="1"/>
    <col min="11528" max="11528" width="6.75" style="48" customWidth="1"/>
    <col min="11529" max="11529" width="5.75" style="48" customWidth="1"/>
    <col min="11530" max="11530" width="7.125" style="48" customWidth="1"/>
    <col min="11531" max="11531" width="8.875" style="48" customWidth="1"/>
    <col min="11532" max="11763" width="10.625" style="48"/>
    <col min="11764" max="11764" width="15.125" style="48" customWidth="1"/>
    <col min="11765" max="11765" width="4.75" style="48" bestFit="1" customWidth="1"/>
    <col min="11766" max="11766" width="7.375" style="48" customWidth="1"/>
    <col min="11767" max="11767" width="5.25" style="48" customWidth="1"/>
    <col min="11768" max="11768" width="8.375" style="48" customWidth="1"/>
    <col min="11769" max="11769" width="8.125" style="48" bestFit="1" customWidth="1"/>
    <col min="11770" max="11770" width="4.75" style="48" bestFit="1" customWidth="1"/>
    <col min="11771" max="11771" width="8.125" style="48" bestFit="1" customWidth="1"/>
    <col min="11772" max="11772" width="4.75" style="48" customWidth="1"/>
    <col min="11773" max="11773" width="6.25" style="48" customWidth="1"/>
    <col min="11774" max="11774" width="7.25" style="48" bestFit="1" customWidth="1"/>
    <col min="11775" max="11775" width="5.125" style="48" customWidth="1"/>
    <col min="11776" max="11776" width="8.125" style="48" customWidth="1"/>
    <col min="11777" max="11777" width="5.125" style="48" bestFit="1" customWidth="1"/>
    <col min="11778" max="11778" width="7.25" style="48" bestFit="1" customWidth="1"/>
    <col min="11779" max="11779" width="8.75" style="48" customWidth="1"/>
    <col min="11780" max="11780" width="8" style="48" customWidth="1"/>
    <col min="11781" max="11781" width="4.375" style="48" bestFit="1" customWidth="1"/>
    <col min="11782" max="11782" width="6.625" style="48" bestFit="1" customWidth="1"/>
    <col min="11783" max="11783" width="7.75" style="48" customWidth="1"/>
    <col min="11784" max="11784" width="6.75" style="48" customWidth="1"/>
    <col min="11785" max="11785" width="5.75" style="48" customWidth="1"/>
    <col min="11786" max="11786" width="7.125" style="48" customWidth="1"/>
    <col min="11787" max="11787" width="8.875" style="48" customWidth="1"/>
    <col min="11788" max="12019" width="10.625" style="48"/>
    <col min="12020" max="12020" width="15.125" style="48" customWidth="1"/>
    <col min="12021" max="12021" width="4.75" style="48" bestFit="1" customWidth="1"/>
    <col min="12022" max="12022" width="7.375" style="48" customWidth="1"/>
    <col min="12023" max="12023" width="5.25" style="48" customWidth="1"/>
    <col min="12024" max="12024" width="8.375" style="48" customWidth="1"/>
    <col min="12025" max="12025" width="8.125" style="48" bestFit="1" customWidth="1"/>
    <col min="12026" max="12026" width="4.75" style="48" bestFit="1" customWidth="1"/>
    <col min="12027" max="12027" width="8.125" style="48" bestFit="1" customWidth="1"/>
    <col min="12028" max="12028" width="4.75" style="48" customWidth="1"/>
    <col min="12029" max="12029" width="6.25" style="48" customWidth="1"/>
    <col min="12030" max="12030" width="7.25" style="48" bestFit="1" customWidth="1"/>
    <col min="12031" max="12031" width="5.125" style="48" customWidth="1"/>
    <col min="12032" max="12032" width="8.125" style="48" customWidth="1"/>
    <col min="12033" max="12033" width="5.125" style="48" bestFit="1" customWidth="1"/>
    <col min="12034" max="12034" width="7.25" style="48" bestFit="1" customWidth="1"/>
    <col min="12035" max="12035" width="8.75" style="48" customWidth="1"/>
    <col min="12036" max="12036" width="8" style="48" customWidth="1"/>
    <col min="12037" max="12037" width="4.375" style="48" bestFit="1" customWidth="1"/>
    <col min="12038" max="12038" width="6.625" style="48" bestFit="1" customWidth="1"/>
    <col min="12039" max="12039" width="7.75" style="48" customWidth="1"/>
    <col min="12040" max="12040" width="6.75" style="48" customWidth="1"/>
    <col min="12041" max="12041" width="5.75" style="48" customWidth="1"/>
    <col min="12042" max="12042" width="7.125" style="48" customWidth="1"/>
    <col min="12043" max="12043" width="8.875" style="48" customWidth="1"/>
    <col min="12044" max="12275" width="10.625" style="48"/>
    <col min="12276" max="12276" width="15.125" style="48" customWidth="1"/>
    <col min="12277" max="12277" width="4.75" style="48" bestFit="1" customWidth="1"/>
    <col min="12278" max="12278" width="7.375" style="48" customWidth="1"/>
    <col min="12279" max="12279" width="5.25" style="48" customWidth="1"/>
    <col min="12280" max="12280" width="8.375" style="48" customWidth="1"/>
    <col min="12281" max="12281" width="8.125" style="48" bestFit="1" customWidth="1"/>
    <col min="12282" max="12282" width="4.75" style="48" bestFit="1" customWidth="1"/>
    <col min="12283" max="12283" width="8.125" style="48" bestFit="1" customWidth="1"/>
    <col min="12284" max="12284" width="4.75" style="48" customWidth="1"/>
    <col min="12285" max="12285" width="6.25" style="48" customWidth="1"/>
    <col min="12286" max="12286" width="7.25" style="48" bestFit="1" customWidth="1"/>
    <col min="12287" max="12287" width="5.125" style="48" customWidth="1"/>
    <col min="12288" max="12288" width="8.125" style="48" customWidth="1"/>
    <col min="12289" max="12289" width="5.125" style="48" bestFit="1" customWidth="1"/>
    <col min="12290" max="12290" width="7.25" style="48" bestFit="1" customWidth="1"/>
    <col min="12291" max="12291" width="8.75" style="48" customWidth="1"/>
    <col min="12292" max="12292" width="8" style="48" customWidth="1"/>
    <col min="12293" max="12293" width="4.375" style="48" bestFit="1" customWidth="1"/>
    <col min="12294" max="12294" width="6.625" style="48" bestFit="1" customWidth="1"/>
    <col min="12295" max="12295" width="7.75" style="48" customWidth="1"/>
    <col min="12296" max="12296" width="6.75" style="48" customWidth="1"/>
    <col min="12297" max="12297" width="5.75" style="48" customWidth="1"/>
    <col min="12298" max="12298" width="7.125" style="48" customWidth="1"/>
    <col min="12299" max="12299" width="8.875" style="48" customWidth="1"/>
    <col min="12300" max="12531" width="10.625" style="48"/>
    <col min="12532" max="12532" width="15.125" style="48" customWidth="1"/>
    <col min="12533" max="12533" width="4.75" style="48" bestFit="1" customWidth="1"/>
    <col min="12534" max="12534" width="7.375" style="48" customWidth="1"/>
    <col min="12535" max="12535" width="5.25" style="48" customWidth="1"/>
    <col min="12536" max="12536" width="8.375" style="48" customWidth="1"/>
    <col min="12537" max="12537" width="8.125" style="48" bestFit="1" customWidth="1"/>
    <col min="12538" max="12538" width="4.75" style="48" bestFit="1" customWidth="1"/>
    <col min="12539" max="12539" width="8.125" style="48" bestFit="1" customWidth="1"/>
    <col min="12540" max="12540" width="4.75" style="48" customWidth="1"/>
    <col min="12541" max="12541" width="6.25" style="48" customWidth="1"/>
    <col min="12542" max="12542" width="7.25" style="48" bestFit="1" customWidth="1"/>
    <col min="12543" max="12543" width="5.125" style="48" customWidth="1"/>
    <col min="12544" max="12544" width="8.125" style="48" customWidth="1"/>
    <col min="12545" max="12545" width="5.125" style="48" bestFit="1" customWidth="1"/>
    <col min="12546" max="12546" width="7.25" style="48" bestFit="1" customWidth="1"/>
    <col min="12547" max="12547" width="8.75" style="48" customWidth="1"/>
    <col min="12548" max="12548" width="8" style="48" customWidth="1"/>
    <col min="12549" max="12549" width="4.375" style="48" bestFit="1" customWidth="1"/>
    <col min="12550" max="12550" width="6.625" style="48" bestFit="1" customWidth="1"/>
    <col min="12551" max="12551" width="7.75" style="48" customWidth="1"/>
    <col min="12552" max="12552" width="6.75" style="48" customWidth="1"/>
    <col min="12553" max="12553" width="5.75" style="48" customWidth="1"/>
    <col min="12554" max="12554" width="7.125" style="48" customWidth="1"/>
    <col min="12555" max="12555" width="8.875" style="48" customWidth="1"/>
    <col min="12556" max="12787" width="10.625" style="48"/>
    <col min="12788" max="12788" width="15.125" style="48" customWidth="1"/>
    <col min="12789" max="12789" width="4.75" style="48" bestFit="1" customWidth="1"/>
    <col min="12790" max="12790" width="7.375" style="48" customWidth="1"/>
    <col min="12791" max="12791" width="5.25" style="48" customWidth="1"/>
    <col min="12792" max="12792" width="8.375" style="48" customWidth="1"/>
    <col min="12793" max="12793" width="8.125" style="48" bestFit="1" customWidth="1"/>
    <col min="12794" max="12794" width="4.75" style="48" bestFit="1" customWidth="1"/>
    <col min="12795" max="12795" width="8.125" style="48" bestFit="1" customWidth="1"/>
    <col min="12796" max="12796" width="4.75" style="48" customWidth="1"/>
    <col min="12797" max="12797" width="6.25" style="48" customWidth="1"/>
    <col min="12798" max="12798" width="7.25" style="48" bestFit="1" customWidth="1"/>
    <col min="12799" max="12799" width="5.125" style="48" customWidth="1"/>
    <col min="12800" max="12800" width="8.125" style="48" customWidth="1"/>
    <col min="12801" max="12801" width="5.125" style="48" bestFit="1" customWidth="1"/>
    <col min="12802" max="12802" width="7.25" style="48" bestFit="1" customWidth="1"/>
    <col min="12803" max="12803" width="8.75" style="48" customWidth="1"/>
    <col min="12804" max="12804" width="8" style="48" customWidth="1"/>
    <col min="12805" max="12805" width="4.375" style="48" bestFit="1" customWidth="1"/>
    <col min="12806" max="12806" width="6.625" style="48" bestFit="1" customWidth="1"/>
    <col min="12807" max="12807" width="7.75" style="48" customWidth="1"/>
    <col min="12808" max="12808" width="6.75" style="48" customWidth="1"/>
    <col min="12809" max="12809" width="5.75" style="48" customWidth="1"/>
    <col min="12810" max="12810" width="7.125" style="48" customWidth="1"/>
    <col min="12811" max="12811" width="8.875" style="48" customWidth="1"/>
    <col min="12812" max="13043" width="10.625" style="48"/>
    <col min="13044" max="13044" width="15.125" style="48" customWidth="1"/>
    <col min="13045" max="13045" width="4.75" style="48" bestFit="1" customWidth="1"/>
    <col min="13046" max="13046" width="7.375" style="48" customWidth="1"/>
    <col min="13047" max="13047" width="5.25" style="48" customWidth="1"/>
    <col min="13048" max="13048" width="8.375" style="48" customWidth="1"/>
    <col min="13049" max="13049" width="8.125" style="48" bestFit="1" customWidth="1"/>
    <col min="13050" max="13050" width="4.75" style="48" bestFit="1" customWidth="1"/>
    <col min="13051" max="13051" width="8.125" style="48" bestFit="1" customWidth="1"/>
    <col min="13052" max="13052" width="4.75" style="48" customWidth="1"/>
    <col min="13053" max="13053" width="6.25" style="48" customWidth="1"/>
    <col min="13054" max="13054" width="7.25" style="48" bestFit="1" customWidth="1"/>
    <col min="13055" max="13055" width="5.125" style="48" customWidth="1"/>
    <col min="13056" max="13056" width="8.125" style="48" customWidth="1"/>
    <col min="13057" max="13057" width="5.125" style="48" bestFit="1" customWidth="1"/>
    <col min="13058" max="13058" width="7.25" style="48" bestFit="1" customWidth="1"/>
    <col min="13059" max="13059" width="8.75" style="48" customWidth="1"/>
    <col min="13060" max="13060" width="8" style="48" customWidth="1"/>
    <col min="13061" max="13061" width="4.375" style="48" bestFit="1" customWidth="1"/>
    <col min="13062" max="13062" width="6.625" style="48" bestFit="1" customWidth="1"/>
    <col min="13063" max="13063" width="7.75" style="48" customWidth="1"/>
    <col min="13064" max="13064" width="6.75" style="48" customWidth="1"/>
    <col min="13065" max="13065" width="5.75" style="48" customWidth="1"/>
    <col min="13066" max="13066" width="7.125" style="48" customWidth="1"/>
    <col min="13067" max="13067" width="8.875" style="48" customWidth="1"/>
    <col min="13068" max="13299" width="10.625" style="48"/>
    <col min="13300" max="13300" width="15.125" style="48" customWidth="1"/>
    <col min="13301" max="13301" width="4.75" style="48" bestFit="1" customWidth="1"/>
    <col min="13302" max="13302" width="7.375" style="48" customWidth="1"/>
    <col min="13303" max="13303" width="5.25" style="48" customWidth="1"/>
    <col min="13304" max="13304" width="8.375" style="48" customWidth="1"/>
    <col min="13305" max="13305" width="8.125" style="48" bestFit="1" customWidth="1"/>
    <col min="13306" max="13306" width="4.75" style="48" bestFit="1" customWidth="1"/>
    <col min="13307" max="13307" width="8.125" style="48" bestFit="1" customWidth="1"/>
    <col min="13308" max="13308" width="4.75" style="48" customWidth="1"/>
    <col min="13309" max="13309" width="6.25" style="48" customWidth="1"/>
    <col min="13310" max="13310" width="7.25" style="48" bestFit="1" customWidth="1"/>
    <col min="13311" max="13311" width="5.125" style="48" customWidth="1"/>
    <col min="13312" max="13312" width="8.125" style="48" customWidth="1"/>
    <col min="13313" max="13313" width="5.125" style="48" bestFit="1" customWidth="1"/>
    <col min="13314" max="13314" width="7.25" style="48" bestFit="1" customWidth="1"/>
    <col min="13315" max="13315" width="8.75" style="48" customWidth="1"/>
    <col min="13316" max="13316" width="8" style="48" customWidth="1"/>
    <col min="13317" max="13317" width="4.375" style="48" bestFit="1" customWidth="1"/>
    <col min="13318" max="13318" width="6.625" style="48" bestFit="1" customWidth="1"/>
    <col min="13319" max="13319" width="7.75" style="48" customWidth="1"/>
    <col min="13320" max="13320" width="6.75" style="48" customWidth="1"/>
    <col min="13321" max="13321" width="5.75" style="48" customWidth="1"/>
    <col min="13322" max="13322" width="7.125" style="48" customWidth="1"/>
    <col min="13323" max="13323" width="8.875" style="48" customWidth="1"/>
    <col min="13324" max="13555" width="10.625" style="48"/>
    <col min="13556" max="13556" width="15.125" style="48" customWidth="1"/>
    <col min="13557" max="13557" width="4.75" style="48" bestFit="1" customWidth="1"/>
    <col min="13558" max="13558" width="7.375" style="48" customWidth="1"/>
    <col min="13559" max="13559" width="5.25" style="48" customWidth="1"/>
    <col min="13560" max="13560" width="8.375" style="48" customWidth="1"/>
    <col min="13561" max="13561" width="8.125" style="48" bestFit="1" customWidth="1"/>
    <col min="13562" max="13562" width="4.75" style="48" bestFit="1" customWidth="1"/>
    <col min="13563" max="13563" width="8.125" style="48" bestFit="1" customWidth="1"/>
    <col min="13564" max="13564" width="4.75" style="48" customWidth="1"/>
    <col min="13565" max="13565" width="6.25" style="48" customWidth="1"/>
    <col min="13566" max="13566" width="7.25" style="48" bestFit="1" customWidth="1"/>
    <col min="13567" max="13567" width="5.125" style="48" customWidth="1"/>
    <col min="13568" max="13568" width="8.125" style="48" customWidth="1"/>
    <col min="13569" max="13569" width="5.125" style="48" bestFit="1" customWidth="1"/>
    <col min="13570" max="13570" width="7.25" style="48" bestFit="1" customWidth="1"/>
    <col min="13571" max="13571" width="8.75" style="48" customWidth="1"/>
    <col min="13572" max="13572" width="8" style="48" customWidth="1"/>
    <col min="13573" max="13573" width="4.375" style="48" bestFit="1" customWidth="1"/>
    <col min="13574" max="13574" width="6.625" style="48" bestFit="1" customWidth="1"/>
    <col min="13575" max="13575" width="7.75" style="48" customWidth="1"/>
    <col min="13576" max="13576" width="6.75" style="48" customWidth="1"/>
    <col min="13577" max="13577" width="5.75" style="48" customWidth="1"/>
    <col min="13578" max="13578" width="7.125" style="48" customWidth="1"/>
    <col min="13579" max="13579" width="8.875" style="48" customWidth="1"/>
    <col min="13580" max="13811" width="10.625" style="48"/>
    <col min="13812" max="13812" width="15.125" style="48" customWidth="1"/>
    <col min="13813" max="13813" width="4.75" style="48" bestFit="1" customWidth="1"/>
    <col min="13814" max="13814" width="7.375" style="48" customWidth="1"/>
    <col min="13815" max="13815" width="5.25" style="48" customWidth="1"/>
    <col min="13816" max="13816" width="8.375" style="48" customWidth="1"/>
    <col min="13817" max="13817" width="8.125" style="48" bestFit="1" customWidth="1"/>
    <col min="13818" max="13818" width="4.75" style="48" bestFit="1" customWidth="1"/>
    <col min="13819" max="13819" width="8.125" style="48" bestFit="1" customWidth="1"/>
    <col min="13820" max="13820" width="4.75" style="48" customWidth="1"/>
    <col min="13821" max="13821" width="6.25" style="48" customWidth="1"/>
    <col min="13822" max="13822" width="7.25" style="48" bestFit="1" customWidth="1"/>
    <col min="13823" max="13823" width="5.125" style="48" customWidth="1"/>
    <col min="13824" max="13824" width="8.125" style="48" customWidth="1"/>
    <col min="13825" max="13825" width="5.125" style="48" bestFit="1" customWidth="1"/>
    <col min="13826" max="13826" width="7.25" style="48" bestFit="1" customWidth="1"/>
    <col min="13827" max="13827" width="8.75" style="48" customWidth="1"/>
    <col min="13828" max="13828" width="8" style="48" customWidth="1"/>
    <col min="13829" max="13829" width="4.375" style="48" bestFit="1" customWidth="1"/>
    <col min="13830" max="13830" width="6.625" style="48" bestFit="1" customWidth="1"/>
    <col min="13831" max="13831" width="7.75" style="48" customWidth="1"/>
    <col min="13832" max="13832" width="6.75" style="48" customWidth="1"/>
    <col min="13833" max="13833" width="5.75" style="48" customWidth="1"/>
    <col min="13834" max="13834" width="7.125" style="48" customWidth="1"/>
    <col min="13835" max="13835" width="8.875" style="48" customWidth="1"/>
    <col min="13836" max="14067" width="10.625" style="48"/>
    <col min="14068" max="14068" width="15.125" style="48" customWidth="1"/>
    <col min="14069" max="14069" width="4.75" style="48" bestFit="1" customWidth="1"/>
    <col min="14070" max="14070" width="7.375" style="48" customWidth="1"/>
    <col min="14071" max="14071" width="5.25" style="48" customWidth="1"/>
    <col min="14072" max="14072" width="8.375" style="48" customWidth="1"/>
    <col min="14073" max="14073" width="8.125" style="48" bestFit="1" customWidth="1"/>
    <col min="14074" max="14074" width="4.75" style="48" bestFit="1" customWidth="1"/>
    <col min="14075" max="14075" width="8.125" style="48" bestFit="1" customWidth="1"/>
    <col min="14076" max="14076" width="4.75" style="48" customWidth="1"/>
    <col min="14077" max="14077" width="6.25" style="48" customWidth="1"/>
    <col min="14078" max="14078" width="7.25" style="48" bestFit="1" customWidth="1"/>
    <col min="14079" max="14079" width="5.125" style="48" customWidth="1"/>
    <col min="14080" max="14080" width="8.125" style="48" customWidth="1"/>
    <col min="14081" max="14081" width="5.125" style="48" bestFit="1" customWidth="1"/>
    <col min="14082" max="14082" width="7.25" style="48" bestFit="1" customWidth="1"/>
    <col min="14083" max="14083" width="8.75" style="48" customWidth="1"/>
    <col min="14084" max="14084" width="8" style="48" customWidth="1"/>
    <col min="14085" max="14085" width="4.375" style="48" bestFit="1" customWidth="1"/>
    <col min="14086" max="14086" width="6.625" style="48" bestFit="1" customWidth="1"/>
    <col min="14087" max="14087" width="7.75" style="48" customWidth="1"/>
    <col min="14088" max="14088" width="6.75" style="48" customWidth="1"/>
    <col min="14089" max="14089" width="5.75" style="48" customWidth="1"/>
    <col min="14090" max="14090" width="7.125" style="48" customWidth="1"/>
    <col min="14091" max="14091" width="8.875" style="48" customWidth="1"/>
    <col min="14092" max="14323" width="10.625" style="48"/>
    <col min="14324" max="14324" width="15.125" style="48" customWidth="1"/>
    <col min="14325" max="14325" width="4.75" style="48" bestFit="1" customWidth="1"/>
    <col min="14326" max="14326" width="7.375" style="48" customWidth="1"/>
    <col min="14327" max="14327" width="5.25" style="48" customWidth="1"/>
    <col min="14328" max="14328" width="8.375" style="48" customWidth="1"/>
    <col min="14329" max="14329" width="8.125" style="48" bestFit="1" customWidth="1"/>
    <col min="14330" max="14330" width="4.75" style="48" bestFit="1" customWidth="1"/>
    <col min="14331" max="14331" width="8.125" style="48" bestFit="1" customWidth="1"/>
    <col min="14332" max="14332" width="4.75" style="48" customWidth="1"/>
    <col min="14333" max="14333" width="6.25" style="48" customWidth="1"/>
    <col min="14334" max="14334" width="7.25" style="48" bestFit="1" customWidth="1"/>
    <col min="14335" max="14335" width="5.125" style="48" customWidth="1"/>
    <col min="14336" max="14336" width="8.125" style="48" customWidth="1"/>
    <col min="14337" max="14337" width="5.125" style="48" bestFit="1" customWidth="1"/>
    <col min="14338" max="14338" width="7.25" style="48" bestFit="1" customWidth="1"/>
    <col min="14339" max="14339" width="8.75" style="48" customWidth="1"/>
    <col min="14340" max="14340" width="8" style="48" customWidth="1"/>
    <col min="14341" max="14341" width="4.375" style="48" bestFit="1" customWidth="1"/>
    <col min="14342" max="14342" width="6.625" style="48" bestFit="1" customWidth="1"/>
    <col min="14343" max="14343" width="7.75" style="48" customWidth="1"/>
    <col min="14344" max="14344" width="6.75" style="48" customWidth="1"/>
    <col min="14345" max="14345" width="5.75" style="48" customWidth="1"/>
    <col min="14346" max="14346" width="7.125" style="48" customWidth="1"/>
    <col min="14347" max="14347" width="8.875" style="48" customWidth="1"/>
    <col min="14348" max="14579" width="10.625" style="48"/>
    <col min="14580" max="14580" width="15.125" style="48" customWidth="1"/>
    <col min="14581" max="14581" width="4.75" style="48" bestFit="1" customWidth="1"/>
    <col min="14582" max="14582" width="7.375" style="48" customWidth="1"/>
    <col min="14583" max="14583" width="5.25" style="48" customWidth="1"/>
    <col min="14584" max="14584" width="8.375" style="48" customWidth="1"/>
    <col min="14585" max="14585" width="8.125" style="48" bestFit="1" customWidth="1"/>
    <col min="14586" max="14586" width="4.75" style="48" bestFit="1" customWidth="1"/>
    <col min="14587" max="14587" width="8.125" style="48" bestFit="1" customWidth="1"/>
    <col min="14588" max="14588" width="4.75" style="48" customWidth="1"/>
    <col min="14589" max="14589" width="6.25" style="48" customWidth="1"/>
    <col min="14590" max="14590" width="7.25" style="48" bestFit="1" customWidth="1"/>
    <col min="14591" max="14591" width="5.125" style="48" customWidth="1"/>
    <col min="14592" max="14592" width="8.125" style="48" customWidth="1"/>
    <col min="14593" max="14593" width="5.125" style="48" bestFit="1" customWidth="1"/>
    <col min="14594" max="14594" width="7.25" style="48" bestFit="1" customWidth="1"/>
    <col min="14595" max="14595" width="8.75" style="48" customWidth="1"/>
    <col min="14596" max="14596" width="8" style="48" customWidth="1"/>
    <col min="14597" max="14597" width="4.375" style="48" bestFit="1" customWidth="1"/>
    <col min="14598" max="14598" width="6.625" style="48" bestFit="1" customWidth="1"/>
    <col min="14599" max="14599" width="7.75" style="48" customWidth="1"/>
    <col min="14600" max="14600" width="6.75" style="48" customWidth="1"/>
    <col min="14601" max="14601" width="5.75" style="48" customWidth="1"/>
    <col min="14602" max="14602" width="7.125" style="48" customWidth="1"/>
    <col min="14603" max="14603" width="8.875" style="48" customWidth="1"/>
    <col min="14604" max="14835" width="10.625" style="48"/>
    <col min="14836" max="14836" width="15.125" style="48" customWidth="1"/>
    <col min="14837" max="14837" width="4.75" style="48" bestFit="1" customWidth="1"/>
    <col min="14838" max="14838" width="7.375" style="48" customWidth="1"/>
    <col min="14839" max="14839" width="5.25" style="48" customWidth="1"/>
    <col min="14840" max="14840" width="8.375" style="48" customWidth="1"/>
    <col min="14841" max="14841" width="8.125" style="48" bestFit="1" customWidth="1"/>
    <col min="14842" max="14842" width="4.75" style="48" bestFit="1" customWidth="1"/>
    <col min="14843" max="14843" width="8.125" style="48" bestFit="1" customWidth="1"/>
    <col min="14844" max="14844" width="4.75" style="48" customWidth="1"/>
    <col min="14845" max="14845" width="6.25" style="48" customWidth="1"/>
    <col min="14846" max="14846" width="7.25" style="48" bestFit="1" customWidth="1"/>
    <col min="14847" max="14847" width="5.125" style="48" customWidth="1"/>
    <col min="14848" max="14848" width="8.125" style="48" customWidth="1"/>
    <col min="14849" max="14849" width="5.125" style="48" bestFit="1" customWidth="1"/>
    <col min="14850" max="14850" width="7.25" style="48" bestFit="1" customWidth="1"/>
    <col min="14851" max="14851" width="8.75" style="48" customWidth="1"/>
    <col min="14852" max="14852" width="8" style="48" customWidth="1"/>
    <col min="14853" max="14853" width="4.375" style="48" bestFit="1" customWidth="1"/>
    <col min="14854" max="14854" width="6.625" style="48" bestFit="1" customWidth="1"/>
    <col min="14855" max="14855" width="7.75" style="48" customWidth="1"/>
    <col min="14856" max="14856" width="6.75" style="48" customWidth="1"/>
    <col min="14857" max="14857" width="5.75" style="48" customWidth="1"/>
    <col min="14858" max="14858" width="7.125" style="48" customWidth="1"/>
    <col min="14859" max="14859" width="8.875" style="48" customWidth="1"/>
    <col min="14860" max="15091" width="10.625" style="48"/>
    <col min="15092" max="15092" width="15.125" style="48" customWidth="1"/>
    <col min="15093" max="15093" width="4.75" style="48" bestFit="1" customWidth="1"/>
    <col min="15094" max="15094" width="7.375" style="48" customWidth="1"/>
    <col min="15095" max="15095" width="5.25" style="48" customWidth="1"/>
    <col min="15096" max="15096" width="8.375" style="48" customWidth="1"/>
    <col min="15097" max="15097" width="8.125" style="48" bestFit="1" customWidth="1"/>
    <col min="15098" max="15098" width="4.75" style="48" bestFit="1" customWidth="1"/>
    <col min="15099" max="15099" width="8.125" style="48" bestFit="1" customWidth="1"/>
    <col min="15100" max="15100" width="4.75" style="48" customWidth="1"/>
    <col min="15101" max="15101" width="6.25" style="48" customWidth="1"/>
    <col min="15102" max="15102" width="7.25" style="48" bestFit="1" customWidth="1"/>
    <col min="15103" max="15103" width="5.125" style="48" customWidth="1"/>
    <col min="15104" max="15104" width="8.125" style="48" customWidth="1"/>
    <col min="15105" max="15105" width="5.125" style="48" bestFit="1" customWidth="1"/>
    <col min="15106" max="15106" width="7.25" style="48" bestFit="1" customWidth="1"/>
    <col min="15107" max="15107" width="8.75" style="48" customWidth="1"/>
    <col min="15108" max="15108" width="8" style="48" customWidth="1"/>
    <col min="15109" max="15109" width="4.375" style="48" bestFit="1" customWidth="1"/>
    <col min="15110" max="15110" width="6.625" style="48" bestFit="1" customWidth="1"/>
    <col min="15111" max="15111" width="7.75" style="48" customWidth="1"/>
    <col min="15112" max="15112" width="6.75" style="48" customWidth="1"/>
    <col min="15113" max="15113" width="5.75" style="48" customWidth="1"/>
    <col min="15114" max="15114" width="7.125" style="48" customWidth="1"/>
    <col min="15115" max="15115" width="8.875" style="48" customWidth="1"/>
    <col min="15116" max="15347" width="10.625" style="48"/>
    <col min="15348" max="15348" width="15.125" style="48" customWidth="1"/>
    <col min="15349" max="15349" width="4.75" style="48" bestFit="1" customWidth="1"/>
    <col min="15350" max="15350" width="7.375" style="48" customWidth="1"/>
    <col min="15351" max="15351" width="5.25" style="48" customWidth="1"/>
    <col min="15352" max="15352" width="8.375" style="48" customWidth="1"/>
    <col min="15353" max="15353" width="8.125" style="48" bestFit="1" customWidth="1"/>
    <col min="15354" max="15354" width="4.75" style="48" bestFit="1" customWidth="1"/>
    <col min="15355" max="15355" width="8.125" style="48" bestFit="1" customWidth="1"/>
    <col min="15356" max="15356" width="4.75" style="48" customWidth="1"/>
    <col min="15357" max="15357" width="6.25" style="48" customWidth="1"/>
    <col min="15358" max="15358" width="7.25" style="48" bestFit="1" customWidth="1"/>
    <col min="15359" max="15359" width="5.125" style="48" customWidth="1"/>
    <col min="15360" max="15360" width="8.125" style="48" customWidth="1"/>
    <col min="15361" max="15361" width="5.125" style="48" bestFit="1" customWidth="1"/>
    <col min="15362" max="15362" width="7.25" style="48" bestFit="1" customWidth="1"/>
    <col min="15363" max="15363" width="8.75" style="48" customWidth="1"/>
    <col min="15364" max="15364" width="8" style="48" customWidth="1"/>
    <col min="15365" max="15365" width="4.375" style="48" bestFit="1" customWidth="1"/>
    <col min="15366" max="15366" width="6.625" style="48" bestFit="1" customWidth="1"/>
    <col min="15367" max="15367" width="7.75" style="48" customWidth="1"/>
    <col min="15368" max="15368" width="6.75" style="48" customWidth="1"/>
    <col min="15369" max="15369" width="5.75" style="48" customWidth="1"/>
    <col min="15370" max="15370" width="7.125" style="48" customWidth="1"/>
    <col min="15371" max="15371" width="8.875" style="48" customWidth="1"/>
    <col min="15372" max="15603" width="10.625" style="48"/>
    <col min="15604" max="15604" width="15.125" style="48" customWidth="1"/>
    <col min="15605" max="15605" width="4.75" style="48" bestFit="1" customWidth="1"/>
    <col min="15606" max="15606" width="7.375" style="48" customWidth="1"/>
    <col min="15607" max="15607" width="5.25" style="48" customWidth="1"/>
    <col min="15608" max="15608" width="8.375" style="48" customWidth="1"/>
    <col min="15609" max="15609" width="8.125" style="48" bestFit="1" customWidth="1"/>
    <col min="15610" max="15610" width="4.75" style="48" bestFit="1" customWidth="1"/>
    <col min="15611" max="15611" width="8.125" style="48" bestFit="1" customWidth="1"/>
    <col min="15612" max="15612" width="4.75" style="48" customWidth="1"/>
    <col min="15613" max="15613" width="6.25" style="48" customWidth="1"/>
    <col min="15614" max="15614" width="7.25" style="48" bestFit="1" customWidth="1"/>
    <col min="15615" max="15615" width="5.125" style="48" customWidth="1"/>
    <col min="15616" max="15616" width="8.125" style="48" customWidth="1"/>
    <col min="15617" max="15617" width="5.125" style="48" bestFit="1" customWidth="1"/>
    <col min="15618" max="15618" width="7.25" style="48" bestFit="1" customWidth="1"/>
    <col min="15619" max="15619" width="8.75" style="48" customWidth="1"/>
    <col min="15620" max="15620" width="8" style="48" customWidth="1"/>
    <col min="15621" max="15621" width="4.375" style="48" bestFit="1" customWidth="1"/>
    <col min="15622" max="15622" width="6.625" style="48" bestFit="1" customWidth="1"/>
    <col min="15623" max="15623" width="7.75" style="48" customWidth="1"/>
    <col min="15624" max="15624" width="6.75" style="48" customWidth="1"/>
    <col min="15625" max="15625" width="5.75" style="48" customWidth="1"/>
    <col min="15626" max="15626" width="7.125" style="48" customWidth="1"/>
    <col min="15627" max="15627" width="8.875" style="48" customWidth="1"/>
    <col min="15628" max="15859" width="10.625" style="48"/>
    <col min="15860" max="15860" width="15.125" style="48" customWidth="1"/>
    <col min="15861" max="15861" width="4.75" style="48" bestFit="1" customWidth="1"/>
    <col min="15862" max="15862" width="7.375" style="48" customWidth="1"/>
    <col min="15863" max="15863" width="5.25" style="48" customWidth="1"/>
    <col min="15864" max="15864" width="8.375" style="48" customWidth="1"/>
    <col min="15865" max="15865" width="8.125" style="48" bestFit="1" customWidth="1"/>
    <col min="15866" max="15866" width="4.75" style="48" bestFit="1" customWidth="1"/>
    <col min="15867" max="15867" width="8.125" style="48" bestFit="1" customWidth="1"/>
    <col min="15868" max="15868" width="4.75" style="48" customWidth="1"/>
    <col min="15869" max="15869" width="6.25" style="48" customWidth="1"/>
    <col min="15870" max="15870" width="7.25" style="48" bestFit="1" customWidth="1"/>
    <col min="15871" max="15871" width="5.125" style="48" customWidth="1"/>
    <col min="15872" max="15872" width="8.125" style="48" customWidth="1"/>
    <col min="15873" max="15873" width="5.125" style="48" bestFit="1" customWidth="1"/>
    <col min="15874" max="15874" width="7.25" style="48" bestFit="1" customWidth="1"/>
    <col min="15875" max="15875" width="8.75" style="48" customWidth="1"/>
    <col min="15876" max="15876" width="8" style="48" customWidth="1"/>
    <col min="15877" max="15877" width="4.375" style="48" bestFit="1" customWidth="1"/>
    <col min="15878" max="15878" width="6.625" style="48" bestFit="1" customWidth="1"/>
    <col min="15879" max="15879" width="7.75" style="48" customWidth="1"/>
    <col min="15880" max="15880" width="6.75" style="48" customWidth="1"/>
    <col min="15881" max="15881" width="5.75" style="48" customWidth="1"/>
    <col min="15882" max="15882" width="7.125" style="48" customWidth="1"/>
    <col min="15883" max="15883" width="8.875" style="48" customWidth="1"/>
    <col min="15884" max="16115" width="10.625" style="48"/>
    <col min="16116" max="16116" width="15.125" style="48" customWidth="1"/>
    <col min="16117" max="16117" width="4.75" style="48" bestFit="1" customWidth="1"/>
    <col min="16118" max="16118" width="7.375" style="48" customWidth="1"/>
    <col min="16119" max="16119" width="5.25" style="48" customWidth="1"/>
    <col min="16120" max="16120" width="8.375" style="48" customWidth="1"/>
    <col min="16121" max="16121" width="8.125" style="48" bestFit="1" customWidth="1"/>
    <col min="16122" max="16122" width="4.75" style="48" bestFit="1" customWidth="1"/>
    <col min="16123" max="16123" width="8.125" style="48" bestFit="1" customWidth="1"/>
    <col min="16124" max="16124" width="4.75" style="48" customWidth="1"/>
    <col min="16125" max="16125" width="6.25" style="48" customWidth="1"/>
    <col min="16126" max="16126" width="7.25" style="48" bestFit="1" customWidth="1"/>
    <col min="16127" max="16127" width="5.125" style="48" customWidth="1"/>
    <col min="16128" max="16128" width="8.125" style="48" customWidth="1"/>
    <col min="16129" max="16129" width="5.125" style="48" bestFit="1" customWidth="1"/>
    <col min="16130" max="16130" width="7.25" style="48" bestFit="1" customWidth="1"/>
    <col min="16131" max="16131" width="8.75" style="48" customWidth="1"/>
    <col min="16132" max="16132" width="8" style="48" customWidth="1"/>
    <col min="16133" max="16133" width="4.375" style="48" bestFit="1" customWidth="1"/>
    <col min="16134" max="16134" width="6.625" style="48" bestFit="1" customWidth="1"/>
    <col min="16135" max="16135" width="7.75" style="48" customWidth="1"/>
    <col min="16136" max="16136" width="6.75" style="48" customWidth="1"/>
    <col min="16137" max="16137" width="5.75" style="48" customWidth="1"/>
    <col min="16138" max="16138" width="7.125" style="48" customWidth="1"/>
    <col min="16139" max="16139" width="8.875" style="48" customWidth="1"/>
    <col min="16140" max="16384" width="10.625" style="48"/>
  </cols>
  <sheetData>
    <row r="1" spans="1:23" ht="18.75" customHeight="1" thickBot="1">
      <c r="A1" s="182" t="s">
        <v>662</v>
      </c>
      <c r="B1" s="59"/>
      <c r="C1" s="60"/>
      <c r="D1" s="60"/>
      <c r="E1" s="60"/>
      <c r="F1" s="58"/>
      <c r="G1" s="59"/>
      <c r="H1" s="60"/>
      <c r="I1" s="60"/>
      <c r="N1" s="60"/>
      <c r="O1" s="59"/>
      <c r="P1" s="62"/>
      <c r="Q1" s="63"/>
      <c r="R1" s="1289" t="s">
        <v>657</v>
      </c>
      <c r="S1" s="1289"/>
      <c r="T1" s="1289"/>
      <c r="U1" s="1289"/>
    </row>
    <row r="2" spans="1:23" s="49" customFormat="1" ht="17.25" customHeight="1">
      <c r="A2" s="1300" t="s">
        <v>40</v>
      </c>
      <c r="B2" s="1303" t="s">
        <v>262</v>
      </c>
      <c r="C2" s="1304"/>
      <c r="D2" s="1305" t="s">
        <v>263</v>
      </c>
      <c r="E2" s="1306"/>
      <c r="F2" s="1306"/>
      <c r="G2" s="1306"/>
      <c r="H2" s="1306"/>
      <c r="I2" s="1306"/>
      <c r="J2" s="1306"/>
      <c r="K2" s="1306"/>
      <c r="L2" s="1306"/>
      <c r="M2" s="1306"/>
      <c r="N2" s="1306"/>
      <c r="O2" s="1307" t="s">
        <v>264</v>
      </c>
      <c r="P2" s="1308"/>
      <c r="Q2" s="1311" t="s">
        <v>6</v>
      </c>
      <c r="R2" s="1298" t="s">
        <v>7</v>
      </c>
      <c r="S2" s="812"/>
      <c r="T2" s="1290" t="s">
        <v>54</v>
      </c>
      <c r="U2" s="1290"/>
    </row>
    <row r="3" spans="1:23" s="49" customFormat="1" ht="18" customHeight="1">
      <c r="A3" s="1301"/>
      <c r="B3" s="1292" t="s">
        <v>265</v>
      </c>
      <c r="C3" s="1293"/>
      <c r="D3" s="1292" t="s">
        <v>265</v>
      </c>
      <c r="E3" s="1293"/>
      <c r="F3" s="1294" t="s">
        <v>4</v>
      </c>
      <c r="G3" s="1295"/>
      <c r="H3" s="1296"/>
      <c r="I3" s="1297" t="s">
        <v>5</v>
      </c>
      <c r="J3" s="1297"/>
      <c r="K3" s="1297" t="s">
        <v>264</v>
      </c>
      <c r="L3" s="1297"/>
      <c r="M3" s="813" t="s">
        <v>6</v>
      </c>
      <c r="N3" s="813" t="s">
        <v>7</v>
      </c>
      <c r="O3" s="1309"/>
      <c r="P3" s="1310"/>
      <c r="Q3" s="1312"/>
      <c r="R3" s="1299"/>
      <c r="S3" s="814"/>
      <c r="T3" s="1291"/>
      <c r="U3" s="1291"/>
    </row>
    <row r="4" spans="1:23" s="50" customFormat="1" ht="15.75" customHeight="1" thickBot="1">
      <c r="A4" s="1302"/>
      <c r="B4" s="815" t="s">
        <v>9</v>
      </c>
      <c r="C4" s="816" t="s">
        <v>10</v>
      </c>
      <c r="D4" s="815" t="s">
        <v>9</v>
      </c>
      <c r="E4" s="816" t="s">
        <v>10</v>
      </c>
      <c r="F4" s="817" t="s">
        <v>266</v>
      </c>
      <c r="G4" s="818" t="s">
        <v>267</v>
      </c>
      <c r="H4" s="819" t="s">
        <v>10</v>
      </c>
      <c r="I4" s="820" t="s">
        <v>9</v>
      </c>
      <c r="J4" s="819" t="s">
        <v>10</v>
      </c>
      <c r="K4" s="820" t="s">
        <v>9</v>
      </c>
      <c r="L4" s="816" t="s">
        <v>10</v>
      </c>
      <c r="M4" s="816" t="s">
        <v>10</v>
      </c>
      <c r="N4" s="816" t="s">
        <v>10</v>
      </c>
      <c r="O4" s="821" t="s">
        <v>9</v>
      </c>
      <c r="P4" s="822" t="s">
        <v>10</v>
      </c>
      <c r="Q4" s="823" t="s">
        <v>10</v>
      </c>
      <c r="R4" s="999" t="s">
        <v>10</v>
      </c>
      <c r="S4" s="822" t="s">
        <v>266</v>
      </c>
      <c r="T4" s="820" t="s">
        <v>268</v>
      </c>
      <c r="U4" s="1013" t="s">
        <v>10</v>
      </c>
    </row>
    <row r="5" spans="1:23" ht="18" customHeight="1">
      <c r="A5" s="824" t="s">
        <v>55</v>
      </c>
      <c r="B5" s="825"/>
      <c r="C5" s="826"/>
      <c r="D5" s="825"/>
      <c r="E5" s="826"/>
      <c r="F5" s="827"/>
      <c r="G5" s="828"/>
      <c r="H5" s="829"/>
      <c r="I5" s="826"/>
      <c r="J5" s="826"/>
      <c r="K5" s="830"/>
      <c r="L5" s="831"/>
      <c r="M5" s="831"/>
      <c r="N5" s="831"/>
      <c r="O5" s="832"/>
      <c r="P5" s="833"/>
      <c r="Q5" s="834"/>
      <c r="R5" s="1000"/>
      <c r="S5" s="828"/>
      <c r="T5" s="835"/>
      <c r="U5" s="1014"/>
    </row>
    <row r="6" spans="1:23" ht="17.25" customHeight="1">
      <c r="A6" s="836" t="s">
        <v>56</v>
      </c>
      <c r="B6" s="837">
        <v>10</v>
      </c>
      <c r="C6" s="843">
        <v>274.45945999999998</v>
      </c>
      <c r="D6" s="837">
        <v>65</v>
      </c>
      <c r="E6" s="1001">
        <v>12125.834209999999</v>
      </c>
      <c r="F6" s="839"/>
      <c r="G6" s="840">
        <v>6</v>
      </c>
      <c r="H6" s="986">
        <f>1737517.28/1000</f>
        <v>1737.51728</v>
      </c>
      <c r="I6" s="841"/>
      <c r="J6" s="1001">
        <v>3249.0719100000001</v>
      </c>
      <c r="K6" s="842">
        <v>3</v>
      </c>
      <c r="L6" s="985">
        <v>804.06681999999989</v>
      </c>
      <c r="M6" s="841">
        <v>59031.109090000005</v>
      </c>
      <c r="N6" s="841">
        <v>5291.1078000000007</v>
      </c>
      <c r="O6" s="837"/>
      <c r="P6" s="843"/>
      <c r="Q6" s="843"/>
      <c r="R6" s="1001">
        <v>3271.1374699999997</v>
      </c>
      <c r="S6" s="837">
        <f>F6+D6+B6</f>
        <v>75</v>
      </c>
      <c r="T6" s="844">
        <f>G6+D6+B6</f>
        <v>81</v>
      </c>
      <c r="U6" s="1002">
        <f>R6+Q6+P6+N6+M6+L6+J6+H6+E6+C6</f>
        <v>85784.304039999988</v>
      </c>
    </row>
    <row r="7" spans="1:23" ht="17.25" customHeight="1">
      <c r="A7" s="836" t="s">
        <v>57</v>
      </c>
      <c r="B7" s="837"/>
      <c r="C7" s="845"/>
      <c r="D7" s="837">
        <v>83</v>
      </c>
      <c r="E7" s="1001">
        <v>18641.548750000002</v>
      </c>
      <c r="F7" s="839"/>
      <c r="G7" s="846">
        <v>3</v>
      </c>
      <c r="H7" s="986">
        <f>686.62542</f>
        <v>686.62541999999996</v>
      </c>
      <c r="I7" s="842">
        <v>14</v>
      </c>
      <c r="J7" s="1001">
        <v>3307.1215000000002</v>
      </c>
      <c r="K7" s="842">
        <v>4</v>
      </c>
      <c r="L7" s="985">
        <v>1531.9592700000001</v>
      </c>
      <c r="M7" s="841">
        <v>14980.56119</v>
      </c>
      <c r="N7" s="841">
        <v>1083.1293999999998</v>
      </c>
      <c r="O7" s="837"/>
      <c r="P7" s="843"/>
      <c r="Q7" s="843"/>
      <c r="R7" s="1001">
        <v>1234.7837399999999</v>
      </c>
      <c r="S7" s="837">
        <f t="shared" ref="S7:S40" si="0">F7+D7+B7</f>
        <v>83</v>
      </c>
      <c r="T7" s="844">
        <f t="shared" ref="T7:T40" si="1">G7+D7+B7</f>
        <v>86</v>
      </c>
      <c r="U7" s="1002">
        <f t="shared" ref="U7:U40" si="2">R7+Q7+P7+N7+M7+L7+J7+H7+E7+C7</f>
        <v>41465.729270000003</v>
      </c>
      <c r="V7" s="457"/>
      <c r="W7" s="457"/>
    </row>
    <row r="8" spans="1:23" ht="17.25" customHeight="1">
      <c r="A8" s="836" t="s">
        <v>58</v>
      </c>
      <c r="B8" s="847"/>
      <c r="C8" s="848"/>
      <c r="D8" s="837">
        <v>24</v>
      </c>
      <c r="E8" s="987">
        <v>2107.64</v>
      </c>
      <c r="F8" s="849"/>
      <c r="G8" s="842"/>
      <c r="H8" s="985"/>
      <c r="I8" s="841"/>
      <c r="J8" s="985">
        <v>896.06614000000002</v>
      </c>
      <c r="K8" s="850"/>
      <c r="L8" s="986"/>
      <c r="M8" s="181"/>
      <c r="N8" s="851">
        <v>649.29322999999999</v>
      </c>
      <c r="O8" s="837"/>
      <c r="P8" s="843"/>
      <c r="Q8" s="843"/>
      <c r="R8" s="1001"/>
      <c r="S8" s="837">
        <f t="shared" si="0"/>
        <v>24</v>
      </c>
      <c r="T8" s="844">
        <f t="shared" si="1"/>
        <v>24</v>
      </c>
      <c r="U8" s="1002">
        <f t="shared" si="2"/>
        <v>3652.99937</v>
      </c>
      <c r="W8" s="457"/>
    </row>
    <row r="9" spans="1:23" s="51" customFormat="1" ht="17.25" customHeight="1">
      <c r="A9" s="836" t="s">
        <v>59</v>
      </c>
      <c r="B9" s="837"/>
      <c r="C9" s="845"/>
      <c r="D9" s="837">
        <v>24</v>
      </c>
      <c r="E9" s="987">
        <v>2414.056</v>
      </c>
      <c r="F9" s="849">
        <v>1</v>
      </c>
      <c r="G9" s="842">
        <v>2</v>
      </c>
      <c r="H9" s="985">
        <v>590.33900000000006</v>
      </c>
      <c r="I9" s="841"/>
      <c r="J9" s="985">
        <v>875.24622999999997</v>
      </c>
      <c r="K9" s="852">
        <v>8</v>
      </c>
      <c r="L9" s="985">
        <v>733.22352000000001</v>
      </c>
      <c r="M9" s="841">
        <v>1372.9642900000001</v>
      </c>
      <c r="N9" s="853">
        <v>762.04831999999999</v>
      </c>
      <c r="O9" s="837"/>
      <c r="P9" s="843"/>
      <c r="Q9" s="843"/>
      <c r="R9" s="1001"/>
      <c r="S9" s="837">
        <f t="shared" si="0"/>
        <v>25</v>
      </c>
      <c r="T9" s="844">
        <f t="shared" si="1"/>
        <v>26</v>
      </c>
      <c r="U9" s="1002">
        <f t="shared" si="2"/>
        <v>6747.8773600000004</v>
      </c>
    </row>
    <row r="10" spans="1:23" ht="18" customHeight="1">
      <c r="A10" s="836" t="s">
        <v>60</v>
      </c>
      <c r="B10" s="847"/>
      <c r="C10" s="854"/>
      <c r="D10" s="847"/>
      <c r="E10" s="855"/>
      <c r="F10" s="856"/>
      <c r="G10" s="847"/>
      <c r="H10" s="855"/>
      <c r="I10" s="855"/>
      <c r="J10" s="855"/>
      <c r="K10" s="847"/>
      <c r="L10" s="855"/>
      <c r="M10" s="855"/>
      <c r="N10" s="855"/>
      <c r="O10" s="847"/>
      <c r="P10" s="847"/>
      <c r="Q10" s="843"/>
      <c r="R10" s="1002"/>
      <c r="S10" s="837">
        <f t="shared" si="0"/>
        <v>0</v>
      </c>
      <c r="T10" s="844">
        <f t="shared" si="1"/>
        <v>0</v>
      </c>
      <c r="U10" s="1002">
        <f t="shared" si="2"/>
        <v>0</v>
      </c>
      <c r="W10" s="459"/>
    </row>
    <row r="11" spans="1:23" ht="18" customHeight="1">
      <c r="A11" s="836" t="s">
        <v>62</v>
      </c>
      <c r="B11" s="857"/>
      <c r="C11" s="858"/>
      <c r="D11" s="857"/>
      <c r="E11" s="859"/>
      <c r="F11" s="860"/>
      <c r="G11" s="847"/>
      <c r="H11" s="855"/>
      <c r="I11" s="855"/>
      <c r="J11" s="855"/>
      <c r="K11" s="847"/>
      <c r="L11" s="986"/>
      <c r="M11" s="181"/>
      <c r="N11" s="181"/>
      <c r="O11" s="847"/>
      <c r="P11" s="847"/>
      <c r="Q11" s="843"/>
      <c r="R11" s="1002">
        <v>189.6523</v>
      </c>
      <c r="S11" s="837">
        <f t="shared" si="0"/>
        <v>0</v>
      </c>
      <c r="T11" s="844">
        <f t="shared" si="1"/>
        <v>0</v>
      </c>
      <c r="U11" s="1002">
        <f t="shared" si="2"/>
        <v>189.6523</v>
      </c>
      <c r="W11" s="459"/>
    </row>
    <row r="12" spans="1:23" ht="18" customHeight="1">
      <c r="A12" s="836" t="s">
        <v>64</v>
      </c>
      <c r="B12" s="857"/>
      <c r="C12" s="858"/>
      <c r="D12" s="857"/>
      <c r="E12" s="859"/>
      <c r="F12" s="860"/>
      <c r="G12" s="847"/>
      <c r="H12" s="855"/>
      <c r="I12" s="855"/>
      <c r="J12" s="855"/>
      <c r="K12" s="847"/>
      <c r="L12" s="855"/>
      <c r="M12" s="855"/>
      <c r="N12" s="181"/>
      <c r="O12" s="847"/>
      <c r="P12" s="847"/>
      <c r="Q12" s="843"/>
      <c r="R12" s="1002">
        <v>745.65240000000006</v>
      </c>
      <c r="S12" s="837">
        <f t="shared" si="0"/>
        <v>0</v>
      </c>
      <c r="T12" s="844">
        <f t="shared" si="1"/>
        <v>0</v>
      </c>
      <c r="U12" s="1002">
        <f t="shared" si="2"/>
        <v>745.65240000000006</v>
      </c>
    </row>
    <row r="13" spans="1:23" ht="17.25" customHeight="1">
      <c r="A13" s="836" t="s">
        <v>269</v>
      </c>
      <c r="B13" s="861"/>
      <c r="C13" s="845">
        <v>1820.8529699999999</v>
      </c>
      <c r="D13" s="861"/>
      <c r="E13" s="993"/>
      <c r="F13" s="862"/>
      <c r="G13" s="837"/>
      <c r="H13" s="987"/>
      <c r="I13" s="837"/>
      <c r="J13" s="987"/>
      <c r="K13" s="837"/>
      <c r="L13" s="987"/>
      <c r="M13" s="843"/>
      <c r="N13" s="843">
        <v>286</v>
      </c>
      <c r="O13" s="837"/>
      <c r="P13" s="843"/>
      <c r="Q13" s="843"/>
      <c r="R13" s="1003">
        <v>0</v>
      </c>
      <c r="S13" s="837">
        <f t="shared" si="0"/>
        <v>0</v>
      </c>
      <c r="T13" s="844">
        <f t="shared" si="1"/>
        <v>0</v>
      </c>
      <c r="U13" s="1002">
        <f t="shared" si="2"/>
        <v>2106.8529699999999</v>
      </c>
    </row>
    <row r="14" spans="1:23" ht="17.25" customHeight="1">
      <c r="A14" s="836" t="s">
        <v>270</v>
      </c>
      <c r="B14" s="857"/>
      <c r="C14" s="858"/>
      <c r="D14" s="857"/>
      <c r="E14" s="859"/>
      <c r="F14" s="860"/>
      <c r="G14" s="847"/>
      <c r="H14" s="855"/>
      <c r="I14" s="855"/>
      <c r="J14" s="855"/>
      <c r="K14" s="847"/>
      <c r="L14" s="855">
        <v>0</v>
      </c>
      <c r="M14" s="855"/>
      <c r="N14" s="855"/>
      <c r="O14" s="847"/>
      <c r="P14" s="847"/>
      <c r="Q14" s="843"/>
      <c r="R14" s="1002">
        <v>0</v>
      </c>
      <c r="S14" s="837">
        <f t="shared" si="0"/>
        <v>0</v>
      </c>
      <c r="T14" s="844">
        <f t="shared" si="1"/>
        <v>0</v>
      </c>
      <c r="U14" s="1002">
        <f t="shared" si="2"/>
        <v>0</v>
      </c>
    </row>
    <row r="15" spans="1:23" ht="18" customHeight="1">
      <c r="A15" s="836" t="s">
        <v>71</v>
      </c>
      <c r="B15" s="861"/>
      <c r="C15" s="863"/>
      <c r="D15" s="861"/>
      <c r="E15" s="993"/>
      <c r="F15" s="159"/>
      <c r="G15" s="837"/>
      <c r="H15" s="987"/>
      <c r="I15" s="837"/>
      <c r="J15" s="987"/>
      <c r="K15" s="843"/>
      <c r="L15" s="987">
        <v>0</v>
      </c>
      <c r="M15" s="843"/>
      <c r="N15" s="843"/>
      <c r="O15" s="837"/>
      <c r="P15" s="843"/>
      <c r="Q15" s="843"/>
      <c r="R15" s="1001">
        <v>374.31450000000001</v>
      </c>
      <c r="S15" s="837">
        <f t="shared" si="0"/>
        <v>0</v>
      </c>
      <c r="T15" s="844">
        <f t="shared" si="1"/>
        <v>0</v>
      </c>
      <c r="U15" s="1002">
        <f t="shared" si="2"/>
        <v>374.31450000000001</v>
      </c>
    </row>
    <row r="16" spans="1:23" ht="18" customHeight="1">
      <c r="A16" s="836" t="s">
        <v>72</v>
      </c>
      <c r="B16" s="861"/>
      <c r="C16" s="864"/>
      <c r="D16" s="861"/>
      <c r="E16" s="987">
        <v>229.35967000000002</v>
      </c>
      <c r="F16" s="159"/>
      <c r="G16" s="837">
        <v>3</v>
      </c>
      <c r="H16" s="987">
        <f>686601/1000</f>
        <v>686.601</v>
      </c>
      <c r="I16" s="837"/>
      <c r="J16" s="987"/>
      <c r="K16" s="837">
        <v>9</v>
      </c>
      <c r="L16" s="987">
        <v>1601.4369999999999</v>
      </c>
      <c r="M16" s="843"/>
      <c r="N16" s="843"/>
      <c r="O16" s="837"/>
      <c r="P16" s="843"/>
      <c r="Q16" s="843"/>
      <c r="R16" s="1001">
        <v>192.072</v>
      </c>
      <c r="S16" s="837">
        <f t="shared" si="0"/>
        <v>0</v>
      </c>
      <c r="T16" s="844">
        <f t="shared" si="1"/>
        <v>3</v>
      </c>
      <c r="U16" s="1002">
        <f t="shared" si="2"/>
        <v>2709.46967</v>
      </c>
    </row>
    <row r="17" spans="1:21" ht="18" customHeight="1">
      <c r="A17" s="836" t="s">
        <v>77</v>
      </c>
      <c r="B17" s="861"/>
      <c r="C17" s="863"/>
      <c r="D17" s="861"/>
      <c r="E17" s="993"/>
      <c r="F17" s="863"/>
      <c r="G17" s="837"/>
      <c r="H17" s="987"/>
      <c r="I17" s="837"/>
      <c r="J17" s="987"/>
      <c r="K17" s="837"/>
      <c r="L17" s="987">
        <v>0</v>
      </c>
      <c r="M17" s="843"/>
      <c r="N17" s="837"/>
      <c r="O17" s="837"/>
      <c r="P17" s="837"/>
      <c r="Q17" s="843"/>
      <c r="R17" s="1001"/>
      <c r="S17" s="837"/>
      <c r="T17" s="844"/>
      <c r="U17" s="1002">
        <f t="shared" si="2"/>
        <v>0</v>
      </c>
    </row>
    <row r="18" spans="1:21" ht="21">
      <c r="A18" s="836" t="s">
        <v>83</v>
      </c>
      <c r="B18" s="861"/>
      <c r="C18" s="863"/>
      <c r="D18" s="865"/>
      <c r="E18" s="865"/>
      <c r="F18" s="866"/>
      <c r="G18" s="865"/>
      <c r="H18" s="865"/>
      <c r="I18" s="866"/>
      <c r="J18" s="865"/>
      <c r="K18" s="865"/>
      <c r="L18" s="865">
        <v>0</v>
      </c>
      <c r="M18" s="865"/>
      <c r="N18" s="865"/>
      <c r="O18" s="867"/>
      <c r="P18" s="868"/>
      <c r="Q18" s="843"/>
      <c r="R18" s="1004"/>
      <c r="S18" s="837"/>
      <c r="T18" s="844"/>
      <c r="U18" s="1002">
        <f t="shared" si="2"/>
        <v>0</v>
      </c>
    </row>
    <row r="19" spans="1:21" ht="18" customHeight="1">
      <c r="A19" s="836" t="s">
        <v>271</v>
      </c>
      <c r="B19" s="857"/>
      <c r="C19" s="858"/>
      <c r="D19" s="857"/>
      <c r="E19" s="859"/>
      <c r="F19" s="860"/>
      <c r="G19" s="847"/>
      <c r="H19" s="855"/>
      <c r="I19" s="855"/>
      <c r="J19" s="855"/>
      <c r="K19" s="847"/>
      <c r="L19" s="855">
        <v>0</v>
      </c>
      <c r="M19" s="855"/>
      <c r="N19" s="855"/>
      <c r="O19" s="847"/>
      <c r="P19" s="847"/>
      <c r="Q19" s="843"/>
      <c r="R19" s="1002"/>
      <c r="S19" s="837"/>
      <c r="T19" s="844"/>
      <c r="U19" s="1002">
        <f t="shared" si="2"/>
        <v>0</v>
      </c>
    </row>
    <row r="20" spans="1:21" ht="17.25" customHeight="1">
      <c r="A20" s="836" t="s">
        <v>91</v>
      </c>
      <c r="B20" s="861"/>
      <c r="C20" s="863"/>
      <c r="D20" s="861"/>
      <c r="E20" s="993"/>
      <c r="F20" s="862"/>
      <c r="G20" s="837"/>
      <c r="H20" s="987"/>
      <c r="I20" s="837"/>
      <c r="J20" s="987"/>
      <c r="K20" s="837"/>
      <c r="L20" s="987"/>
      <c r="M20" s="843"/>
      <c r="N20" s="843"/>
      <c r="O20" s="837"/>
      <c r="P20" s="843"/>
      <c r="Q20" s="843"/>
      <c r="R20" s="1001"/>
      <c r="S20" s="837"/>
      <c r="T20" s="844"/>
      <c r="U20" s="1002">
        <f t="shared" si="2"/>
        <v>0</v>
      </c>
    </row>
    <row r="21" spans="1:21" ht="17.25" customHeight="1">
      <c r="A21" s="836" t="s">
        <v>92</v>
      </c>
      <c r="B21" s="861"/>
      <c r="C21" s="1240"/>
      <c r="D21" s="1241"/>
      <c r="E21" s="1242"/>
      <c r="F21" s="1243"/>
      <c r="G21" s="1244">
        <v>3</v>
      </c>
      <c r="H21" s="1245">
        <v>562.60943000000009</v>
      </c>
      <c r="I21" s="1244"/>
      <c r="J21" s="1245"/>
      <c r="K21" s="1244">
        <v>1</v>
      </c>
      <c r="L21" s="1245">
        <v>64.417150000000007</v>
      </c>
      <c r="M21" s="1246"/>
      <c r="N21" s="843"/>
      <c r="O21" s="837"/>
      <c r="P21" s="843"/>
      <c r="Q21" s="843"/>
      <c r="R21" s="1001"/>
      <c r="S21" s="837"/>
      <c r="T21" s="844">
        <f t="shared" si="1"/>
        <v>3</v>
      </c>
      <c r="U21" s="1002">
        <f t="shared" si="2"/>
        <v>627.02658000000008</v>
      </c>
    </row>
    <row r="22" spans="1:21" ht="17.25" customHeight="1">
      <c r="A22" s="836" t="s">
        <v>94</v>
      </c>
      <c r="B22" s="861"/>
      <c r="C22" s="1240"/>
      <c r="D22" s="1241"/>
      <c r="E22" s="1242"/>
      <c r="F22" s="1243"/>
      <c r="G22" s="1244"/>
      <c r="H22" s="1245"/>
      <c r="I22" s="1244"/>
      <c r="J22" s="1245"/>
      <c r="K22" s="1244"/>
      <c r="L22" s="1245"/>
      <c r="M22" s="1246"/>
      <c r="N22" s="843"/>
      <c r="O22" s="837"/>
      <c r="P22" s="843"/>
      <c r="Q22" s="843"/>
      <c r="R22" s="1001"/>
      <c r="S22" s="837"/>
      <c r="T22" s="844"/>
      <c r="U22" s="1002"/>
    </row>
    <row r="23" spans="1:21" ht="17.25" customHeight="1">
      <c r="A23" s="836" t="s">
        <v>272</v>
      </c>
      <c r="B23" s="861"/>
      <c r="C23" s="1247"/>
      <c r="D23" s="1241">
        <v>8</v>
      </c>
      <c r="E23" s="1248">
        <v>997.82600000000002</v>
      </c>
      <c r="F23" s="1243"/>
      <c r="G23" s="1244"/>
      <c r="H23" s="1245"/>
      <c r="I23" s="1244"/>
      <c r="J23" s="1254">
        <v>1072.1858400000001</v>
      </c>
      <c r="K23" s="1244">
        <v>2</v>
      </c>
      <c r="L23" s="1245">
        <v>798.54025999999999</v>
      </c>
      <c r="M23" s="1246"/>
      <c r="N23" s="837"/>
      <c r="O23" s="837"/>
      <c r="P23" s="843"/>
      <c r="Q23" s="843"/>
      <c r="R23" s="1001">
        <v>14.45</v>
      </c>
      <c r="S23" s="837">
        <f t="shared" si="0"/>
        <v>8</v>
      </c>
      <c r="T23" s="844">
        <f t="shared" si="1"/>
        <v>8</v>
      </c>
      <c r="U23" s="1002">
        <f t="shared" si="2"/>
        <v>2883.0021000000002</v>
      </c>
    </row>
    <row r="24" spans="1:21" ht="17.25" customHeight="1">
      <c r="A24" s="836" t="s">
        <v>101</v>
      </c>
      <c r="B24" s="861"/>
      <c r="C24" s="1240"/>
      <c r="D24" s="1241"/>
      <c r="E24" s="1242"/>
      <c r="F24" s="1243"/>
      <c r="G24" s="1244"/>
      <c r="H24" s="1245"/>
      <c r="I24" s="1244"/>
      <c r="J24" s="1245"/>
      <c r="K24" s="1244"/>
      <c r="L24" s="1245"/>
      <c r="M24" s="1241"/>
      <c r="N24" s="837"/>
      <c r="O24" s="837"/>
      <c r="P24" s="843"/>
      <c r="Q24" s="843"/>
      <c r="R24" s="1001"/>
      <c r="S24" s="837">
        <f t="shared" si="0"/>
        <v>0</v>
      </c>
      <c r="T24" s="844">
        <f t="shared" si="1"/>
        <v>0</v>
      </c>
      <c r="U24" s="1002">
        <f t="shared" si="2"/>
        <v>0</v>
      </c>
    </row>
    <row r="25" spans="1:21" ht="17.25" customHeight="1">
      <c r="A25" s="836" t="s">
        <v>105</v>
      </c>
      <c r="B25" s="861"/>
      <c r="C25" s="1240"/>
      <c r="D25" s="1241"/>
      <c r="E25" s="1242"/>
      <c r="F25" s="1243"/>
      <c r="G25" s="1244"/>
      <c r="H25" s="1245"/>
      <c r="I25" s="1244"/>
      <c r="J25" s="1245"/>
      <c r="K25" s="1244"/>
      <c r="L25" s="1245"/>
      <c r="M25" s="1246"/>
      <c r="N25" s="843"/>
      <c r="O25" s="837"/>
      <c r="P25" s="843"/>
      <c r="Q25" s="843"/>
      <c r="R25" s="1001"/>
      <c r="S25" s="837">
        <f t="shared" si="0"/>
        <v>0</v>
      </c>
      <c r="T25" s="844">
        <f t="shared" si="1"/>
        <v>0</v>
      </c>
      <c r="U25" s="1002">
        <f t="shared" si="2"/>
        <v>0</v>
      </c>
    </row>
    <row r="26" spans="1:21" ht="17.25" customHeight="1">
      <c r="A26" s="836" t="s">
        <v>106</v>
      </c>
      <c r="B26" s="861"/>
      <c r="C26" s="1240"/>
      <c r="D26" s="1241"/>
      <c r="E26" s="1242"/>
      <c r="F26" s="1243"/>
      <c r="G26" s="1244"/>
      <c r="H26" s="1245"/>
      <c r="I26" s="1244"/>
      <c r="J26" s="1245"/>
      <c r="K26" s="1244"/>
      <c r="L26" s="1245"/>
      <c r="M26" s="1246"/>
      <c r="N26" s="843"/>
      <c r="O26" s="837"/>
      <c r="P26" s="843"/>
      <c r="Q26" s="843"/>
      <c r="R26" s="1001"/>
      <c r="S26" s="837">
        <f t="shared" si="0"/>
        <v>0</v>
      </c>
      <c r="T26" s="844">
        <f t="shared" si="1"/>
        <v>0</v>
      </c>
      <c r="U26" s="1002">
        <f t="shared" si="2"/>
        <v>0</v>
      </c>
    </row>
    <row r="27" spans="1:21" ht="17.25" customHeight="1">
      <c r="A27" s="836" t="s">
        <v>111</v>
      </c>
      <c r="B27" s="861"/>
      <c r="C27" s="1240"/>
      <c r="D27" s="1241"/>
      <c r="E27" s="1242"/>
      <c r="F27" s="1243"/>
      <c r="G27" s="1244"/>
      <c r="H27" s="1245"/>
      <c r="I27" s="1244"/>
      <c r="J27" s="1249">
        <v>874.51639999999998</v>
      </c>
      <c r="K27" s="1244"/>
      <c r="L27" s="1245"/>
      <c r="M27" s="1246"/>
      <c r="N27" s="843"/>
      <c r="O27" s="837"/>
      <c r="P27" s="843"/>
      <c r="Q27" s="843"/>
      <c r="R27" s="1001"/>
      <c r="S27" s="837">
        <f t="shared" si="0"/>
        <v>0</v>
      </c>
      <c r="T27" s="844">
        <f t="shared" si="1"/>
        <v>0</v>
      </c>
      <c r="U27" s="1002">
        <f t="shared" si="2"/>
        <v>874.51639999999998</v>
      </c>
    </row>
    <row r="28" spans="1:21" ht="17.25" customHeight="1">
      <c r="A28" s="836" t="s">
        <v>116</v>
      </c>
      <c r="B28" s="861"/>
      <c r="C28" s="1240"/>
      <c r="D28" s="1241"/>
      <c r="E28" s="1242"/>
      <c r="F28" s="1243"/>
      <c r="G28" s="1241"/>
      <c r="H28" s="1242"/>
      <c r="I28" s="1241"/>
      <c r="J28" s="1242"/>
      <c r="K28" s="1241"/>
      <c r="L28" s="1242"/>
      <c r="M28" s="1246"/>
      <c r="N28" s="843"/>
      <c r="O28" s="837"/>
      <c r="P28" s="843"/>
      <c r="Q28" s="843"/>
      <c r="R28" s="1001"/>
      <c r="S28" s="837">
        <f t="shared" si="0"/>
        <v>0</v>
      </c>
      <c r="T28" s="844">
        <f t="shared" si="1"/>
        <v>0</v>
      </c>
      <c r="U28" s="1002">
        <f t="shared" si="2"/>
        <v>0</v>
      </c>
    </row>
    <row r="29" spans="1:21" ht="18" customHeight="1">
      <c r="A29" s="836" t="s">
        <v>273</v>
      </c>
      <c r="B29" s="857"/>
      <c r="C29" s="1250"/>
      <c r="D29" s="1251"/>
      <c r="E29" s="1252"/>
      <c r="F29" s="1253"/>
      <c r="G29" s="1251"/>
      <c r="H29" s="1252"/>
      <c r="I29" s="1252"/>
      <c r="J29" s="1252"/>
      <c r="K29" s="1251"/>
      <c r="L29" s="1252"/>
      <c r="M29" s="1252"/>
      <c r="N29" s="855"/>
      <c r="O29" s="847"/>
      <c r="P29" s="847"/>
      <c r="Q29" s="843"/>
      <c r="R29" s="1002"/>
      <c r="S29" s="837">
        <f t="shared" si="0"/>
        <v>0</v>
      </c>
      <c r="T29" s="844">
        <f t="shared" si="1"/>
        <v>0</v>
      </c>
      <c r="U29" s="1002">
        <f t="shared" si="2"/>
        <v>0</v>
      </c>
    </row>
    <row r="30" spans="1:21" ht="17.25" customHeight="1">
      <c r="A30" s="836" t="s">
        <v>125</v>
      </c>
      <c r="B30" s="861"/>
      <c r="C30" s="1240"/>
      <c r="D30" s="1241"/>
      <c r="E30" s="1242"/>
      <c r="F30" s="1243"/>
      <c r="G30" s="1241"/>
      <c r="H30" s="1242"/>
      <c r="I30" s="1241"/>
      <c r="J30" s="1242"/>
      <c r="K30" s="1241"/>
      <c r="L30" s="1242"/>
      <c r="M30" s="1241"/>
      <c r="N30" s="843"/>
      <c r="O30" s="837"/>
      <c r="P30" s="843"/>
      <c r="Q30" s="843"/>
      <c r="R30" s="1001"/>
      <c r="S30" s="837">
        <f t="shared" si="0"/>
        <v>0</v>
      </c>
      <c r="T30" s="844">
        <f t="shared" si="1"/>
        <v>0</v>
      </c>
      <c r="U30" s="1002">
        <f t="shared" si="2"/>
        <v>0</v>
      </c>
    </row>
    <row r="31" spans="1:21" ht="18" customHeight="1">
      <c r="A31" s="836" t="s">
        <v>274</v>
      </c>
      <c r="B31" s="857"/>
      <c r="C31" s="1250"/>
      <c r="D31" s="1251"/>
      <c r="E31" s="1252"/>
      <c r="F31" s="1253"/>
      <c r="G31" s="1251"/>
      <c r="H31" s="1252"/>
      <c r="I31" s="1252"/>
      <c r="J31" s="1252"/>
      <c r="K31" s="1251"/>
      <c r="L31" s="1252"/>
      <c r="M31" s="1252"/>
      <c r="N31" s="855"/>
      <c r="O31" s="847"/>
      <c r="P31" s="847"/>
      <c r="Q31" s="843"/>
      <c r="R31" s="1002"/>
      <c r="S31" s="837">
        <f t="shared" si="0"/>
        <v>0</v>
      </c>
      <c r="T31" s="844">
        <f t="shared" si="1"/>
        <v>0</v>
      </c>
      <c r="U31" s="1002">
        <f t="shared" si="2"/>
        <v>0</v>
      </c>
    </row>
    <row r="32" spans="1:21" ht="18" customHeight="1">
      <c r="A32" s="836" t="s">
        <v>128</v>
      </c>
      <c r="B32" s="857"/>
      <c r="C32" s="1250"/>
      <c r="D32" s="1251"/>
      <c r="E32" s="1252"/>
      <c r="F32" s="1253"/>
      <c r="G32" s="1251"/>
      <c r="H32" s="1252"/>
      <c r="I32" s="1252"/>
      <c r="J32" s="1252"/>
      <c r="K32" s="1251"/>
      <c r="L32" s="1252"/>
      <c r="M32" s="1252"/>
      <c r="N32" s="855"/>
      <c r="O32" s="847"/>
      <c r="P32" s="847"/>
      <c r="Q32" s="843"/>
      <c r="R32" s="1002">
        <v>5.76</v>
      </c>
      <c r="S32" s="837">
        <f t="shared" si="0"/>
        <v>0</v>
      </c>
      <c r="T32" s="844">
        <f t="shared" si="1"/>
        <v>0</v>
      </c>
      <c r="U32" s="1002">
        <f t="shared" si="2"/>
        <v>5.76</v>
      </c>
    </row>
    <row r="33" spans="1:24" ht="17.25" customHeight="1">
      <c r="A33" s="836" t="s">
        <v>275</v>
      </c>
      <c r="B33" s="861"/>
      <c r="C33" s="1240"/>
      <c r="D33" s="1241"/>
      <c r="E33" s="1242"/>
      <c r="F33" s="1243"/>
      <c r="G33" s="1241"/>
      <c r="H33" s="1242"/>
      <c r="I33" s="1241"/>
      <c r="J33" s="1242"/>
      <c r="K33" s="1241"/>
      <c r="L33" s="1242"/>
      <c r="M33" s="1241"/>
      <c r="N33" s="843"/>
      <c r="O33" s="837"/>
      <c r="P33" s="843"/>
      <c r="Q33" s="843"/>
      <c r="R33" s="1001"/>
      <c r="S33" s="837">
        <f t="shared" si="0"/>
        <v>0</v>
      </c>
      <c r="T33" s="844">
        <f t="shared" si="1"/>
        <v>0</v>
      </c>
      <c r="U33" s="1002">
        <f t="shared" si="2"/>
        <v>0</v>
      </c>
    </row>
    <row r="34" spans="1:24" ht="17.25" customHeight="1">
      <c r="A34" s="836" t="s">
        <v>276</v>
      </c>
      <c r="B34" s="861"/>
      <c r="C34" s="863"/>
      <c r="D34" s="861"/>
      <c r="E34" s="993"/>
      <c r="F34" s="862"/>
      <c r="G34" s="837"/>
      <c r="H34" s="987"/>
      <c r="I34" s="837"/>
      <c r="J34" s="987"/>
      <c r="K34" s="837"/>
      <c r="L34" s="987"/>
      <c r="M34" s="837"/>
      <c r="N34" s="843"/>
      <c r="O34" s="837"/>
      <c r="P34" s="843"/>
      <c r="Q34" s="843"/>
      <c r="R34" s="1001"/>
      <c r="S34" s="837">
        <f t="shared" si="0"/>
        <v>0</v>
      </c>
      <c r="T34" s="844">
        <f t="shared" si="1"/>
        <v>0</v>
      </c>
      <c r="U34" s="1002">
        <f t="shared" si="2"/>
        <v>0</v>
      </c>
    </row>
    <row r="35" spans="1:24" ht="17.25" customHeight="1">
      <c r="A35" s="836" t="s">
        <v>129</v>
      </c>
      <c r="B35" s="861"/>
      <c r="C35" s="863"/>
      <c r="D35" s="861"/>
      <c r="E35" s="993"/>
      <c r="F35" s="862"/>
      <c r="G35" s="837"/>
      <c r="H35" s="987"/>
      <c r="I35" s="837"/>
      <c r="J35" s="987"/>
      <c r="K35" s="837"/>
      <c r="L35" s="987"/>
      <c r="M35" s="837"/>
      <c r="N35" s="843"/>
      <c r="O35" s="837"/>
      <c r="P35" s="843"/>
      <c r="Q35" s="843"/>
      <c r="R35" s="1001"/>
      <c r="S35" s="837">
        <f t="shared" si="0"/>
        <v>0</v>
      </c>
      <c r="T35" s="844">
        <f t="shared" si="1"/>
        <v>0</v>
      </c>
      <c r="U35" s="1002">
        <f t="shared" si="2"/>
        <v>0</v>
      </c>
    </row>
    <row r="36" spans="1:24" ht="17.25" customHeight="1">
      <c r="A36" s="836" t="s">
        <v>132</v>
      </c>
      <c r="B36" s="861"/>
      <c r="C36" s="863"/>
      <c r="D36" s="861"/>
      <c r="E36" s="993"/>
      <c r="F36" s="862"/>
      <c r="G36" s="837"/>
      <c r="H36" s="987"/>
      <c r="I36" s="837"/>
      <c r="J36" s="987"/>
      <c r="K36" s="837"/>
      <c r="L36" s="987"/>
      <c r="M36" s="837"/>
      <c r="N36" s="843"/>
      <c r="O36" s="837"/>
      <c r="P36" s="843"/>
      <c r="Q36" s="843"/>
      <c r="R36" s="1001"/>
      <c r="S36" s="837">
        <f t="shared" si="0"/>
        <v>0</v>
      </c>
      <c r="T36" s="844">
        <f t="shared" si="1"/>
        <v>0</v>
      </c>
      <c r="U36" s="1002">
        <f t="shared" si="2"/>
        <v>0</v>
      </c>
    </row>
    <row r="37" spans="1:24" ht="17.25" customHeight="1">
      <c r="A37" s="836" t="s">
        <v>136</v>
      </c>
      <c r="B37" s="861"/>
      <c r="C37" s="863"/>
      <c r="D37" s="861"/>
      <c r="E37" s="993"/>
      <c r="F37" s="862"/>
      <c r="G37" s="837"/>
      <c r="H37" s="987"/>
      <c r="I37" s="837"/>
      <c r="J37" s="987">
        <v>536.26</v>
      </c>
      <c r="K37" s="838"/>
      <c r="L37" s="987"/>
      <c r="M37" s="838"/>
      <c r="N37" s="838"/>
      <c r="O37" s="838"/>
      <c r="P37" s="838"/>
      <c r="Q37" s="843"/>
      <c r="R37" s="1001">
        <v>297</v>
      </c>
      <c r="S37" s="837">
        <f t="shared" si="0"/>
        <v>0</v>
      </c>
      <c r="T37" s="844">
        <f t="shared" si="1"/>
        <v>0</v>
      </c>
      <c r="U37" s="1002">
        <f t="shared" si="2"/>
        <v>833.26</v>
      </c>
    </row>
    <row r="38" spans="1:24" ht="17.25" customHeight="1">
      <c r="A38" s="836" t="s">
        <v>374</v>
      </c>
      <c r="B38" s="861"/>
      <c r="C38" s="863"/>
      <c r="D38" s="861"/>
      <c r="E38" s="993"/>
      <c r="F38" s="862"/>
      <c r="G38" s="837"/>
      <c r="H38" s="987"/>
      <c r="I38" s="837"/>
      <c r="J38" s="987"/>
      <c r="K38" s="838"/>
      <c r="L38" s="987"/>
      <c r="M38" s="838"/>
      <c r="N38" s="838"/>
      <c r="O38" s="838"/>
      <c r="P38" s="838"/>
      <c r="Q38" s="843"/>
      <c r="R38" s="1001"/>
      <c r="S38" s="837">
        <f t="shared" si="0"/>
        <v>0</v>
      </c>
      <c r="T38" s="844">
        <f t="shared" si="1"/>
        <v>0</v>
      </c>
      <c r="U38" s="1002">
        <f t="shared" si="2"/>
        <v>0</v>
      </c>
    </row>
    <row r="39" spans="1:24" ht="17.25" customHeight="1">
      <c r="A39" s="836" t="s">
        <v>143</v>
      </c>
      <c r="B39" s="861"/>
      <c r="C39" s="863"/>
      <c r="D39" s="861"/>
      <c r="E39" s="993"/>
      <c r="F39" s="862"/>
      <c r="G39" s="837"/>
      <c r="H39" s="987"/>
      <c r="I39" s="837"/>
      <c r="J39" s="987">
        <v>45.860999999999997</v>
      </c>
      <c r="K39" s="838"/>
      <c r="L39" s="987"/>
      <c r="M39" s="838"/>
      <c r="N39" s="838"/>
      <c r="O39" s="838"/>
      <c r="P39" s="838"/>
      <c r="Q39" s="843"/>
      <c r="R39" s="1001"/>
      <c r="S39" s="837">
        <f t="shared" si="0"/>
        <v>0</v>
      </c>
      <c r="T39" s="844">
        <f t="shared" si="1"/>
        <v>0</v>
      </c>
      <c r="U39" s="1002">
        <f t="shared" si="2"/>
        <v>45.860999999999997</v>
      </c>
    </row>
    <row r="40" spans="1:24" ht="18" customHeight="1">
      <c r="A40" s="836" t="s">
        <v>277</v>
      </c>
      <c r="B40" s="857"/>
      <c r="C40" s="858">
        <v>4066.1009300000001</v>
      </c>
      <c r="D40" s="857"/>
      <c r="E40" s="994"/>
      <c r="F40" s="860"/>
      <c r="G40" s="847"/>
      <c r="H40" s="855"/>
      <c r="I40" s="856"/>
      <c r="J40" s="997">
        <v>1130.26459</v>
      </c>
      <c r="K40" s="870"/>
      <c r="L40" s="855"/>
      <c r="M40" s="869"/>
      <c r="N40" s="869"/>
      <c r="O40" s="870"/>
      <c r="P40" s="870">
        <v>336.36130000000003</v>
      </c>
      <c r="Q40" s="870"/>
      <c r="R40" s="1002">
        <v>48212.391340000002</v>
      </c>
      <c r="S40" s="837">
        <f t="shared" si="0"/>
        <v>0</v>
      </c>
      <c r="T40" s="844">
        <f t="shared" si="1"/>
        <v>0</v>
      </c>
      <c r="U40" s="1002">
        <f t="shared" si="2"/>
        <v>53745.118159999998</v>
      </c>
      <c r="W40" s="459"/>
    </row>
    <row r="41" spans="1:24" s="52" customFormat="1" ht="17.25" customHeight="1" thickBot="1">
      <c r="A41" s="871" t="s">
        <v>145</v>
      </c>
      <c r="B41" s="872">
        <f>SUM(B6:B40)</f>
        <v>10</v>
      </c>
      <c r="C41" s="873">
        <f>SUM(C6:C40)</f>
        <v>6161.4133600000005</v>
      </c>
      <c r="D41" s="872">
        <f t="shared" ref="D41:Q41" si="3">SUM(D6:D40)</f>
        <v>204</v>
      </c>
      <c r="E41" s="1255">
        <f>SUM(E6:E40)</f>
        <v>36516.264629999998</v>
      </c>
      <c r="F41" s="874">
        <f t="shared" si="3"/>
        <v>1</v>
      </c>
      <c r="G41" s="874">
        <f t="shared" si="3"/>
        <v>17</v>
      </c>
      <c r="H41" s="1255">
        <f>SUM(H6:H37)</f>
        <v>4263.6921300000004</v>
      </c>
      <c r="I41" s="875">
        <f t="shared" si="3"/>
        <v>14</v>
      </c>
      <c r="J41" s="1256">
        <f>SUM(J6:J40)</f>
        <v>11986.593610000002</v>
      </c>
      <c r="K41" s="872">
        <f>SUM(K6:K40)</f>
        <v>27</v>
      </c>
      <c r="L41" s="1255">
        <f>SUM(L6:L40)</f>
        <v>5533.6440199999997</v>
      </c>
      <c r="M41" s="873">
        <f>SUM(M6:M40)</f>
        <v>75384.634570000009</v>
      </c>
      <c r="N41" s="873">
        <f>SUM(N6:N40)</f>
        <v>8071.5787500000006</v>
      </c>
      <c r="O41" s="872">
        <f t="shared" si="3"/>
        <v>0</v>
      </c>
      <c r="P41" s="873">
        <f t="shared" si="3"/>
        <v>336.36130000000003</v>
      </c>
      <c r="Q41" s="872">
        <f t="shared" si="3"/>
        <v>0</v>
      </c>
      <c r="R41" s="1005">
        <f>SUM(R6:R40)</f>
        <v>54537.213750000003</v>
      </c>
      <c r="S41" s="876">
        <f>SUM(S6:S37)</f>
        <v>215</v>
      </c>
      <c r="T41" s="876">
        <f>SUM(T6:T37)</f>
        <v>231</v>
      </c>
      <c r="U41" s="998">
        <f>SUM(U6:U40)</f>
        <v>202791.39612000005</v>
      </c>
    </row>
    <row r="42" spans="1:24" s="55" customFormat="1" ht="17.25" customHeight="1" thickTop="1">
      <c r="A42" s="877" t="s">
        <v>278</v>
      </c>
      <c r="B42" s="878"/>
      <c r="C42" s="879"/>
      <c r="D42" s="214"/>
      <c r="E42" s="988"/>
      <c r="F42" s="880"/>
      <c r="G42" s="54"/>
      <c r="H42" s="989"/>
      <c r="I42" s="54"/>
      <c r="J42" s="989"/>
      <c r="K42" s="53"/>
      <c r="L42" s="988"/>
      <c r="M42" s="53"/>
      <c r="N42" s="881"/>
      <c r="O42" s="882"/>
      <c r="P42" s="882"/>
      <c r="Q42" s="883"/>
      <c r="R42" s="1006"/>
      <c r="S42" s="878"/>
      <c r="T42" s="878"/>
      <c r="U42" s="1015"/>
      <c r="W42" s="507"/>
    </row>
    <row r="43" spans="1:24" s="56" customFormat="1" ht="17.25" customHeight="1">
      <c r="A43" s="824" t="s">
        <v>279</v>
      </c>
      <c r="B43" s="884"/>
      <c r="C43" s="885"/>
      <c r="D43" s="885"/>
      <c r="E43" s="990"/>
      <c r="F43" s="886"/>
      <c r="G43" s="884"/>
      <c r="H43" s="990"/>
      <c r="I43" s="885"/>
      <c r="J43" s="885"/>
      <c r="K43" s="884"/>
      <c r="L43" s="885"/>
      <c r="M43" s="885"/>
      <c r="N43" s="885"/>
      <c r="O43" s="884"/>
      <c r="P43" s="884"/>
      <c r="Q43" s="884"/>
      <c r="R43" s="1007"/>
      <c r="S43" s="887"/>
      <c r="T43" s="884"/>
      <c r="U43" s="1016"/>
    </row>
    <row r="44" spans="1:24" s="443" customFormat="1" ht="16.5" customHeight="1">
      <c r="A44" s="888"/>
      <c r="B44" s="888"/>
      <c r="C44" s="889"/>
      <c r="D44" s="889"/>
      <c r="E44" s="995"/>
      <c r="F44" s="891"/>
      <c r="G44" s="892"/>
      <c r="H44" s="889"/>
      <c r="I44" s="889"/>
      <c r="J44" s="889"/>
      <c r="K44" s="893"/>
      <c r="L44" s="889"/>
      <c r="M44" s="890"/>
      <c r="N44" s="889"/>
      <c r="O44" s="888"/>
      <c r="P44" s="888"/>
      <c r="Q44" s="894"/>
      <c r="R44" s="1008"/>
      <c r="S44" s="894"/>
      <c r="T44" s="895"/>
      <c r="U44" s="1008"/>
      <c r="V44" s="462"/>
      <c r="X44" s="57"/>
    </row>
    <row r="45" spans="1:24" s="28" customFormat="1" ht="16.5" customHeight="1">
      <c r="A45" s="466"/>
      <c r="B45" s="466"/>
      <c r="C45" s="476"/>
      <c r="D45" s="477"/>
      <c r="E45" s="996"/>
      <c r="F45" s="474"/>
      <c r="G45" s="465"/>
      <c r="H45" s="461"/>
      <c r="I45" s="461"/>
      <c r="J45" s="992"/>
      <c r="K45" s="462"/>
      <c r="L45" s="461"/>
      <c r="M45" s="464"/>
      <c r="N45" s="461"/>
      <c r="O45" s="462"/>
      <c r="P45" s="463"/>
      <c r="Q45" s="465"/>
      <c r="R45" s="1009"/>
      <c r="S45" s="462"/>
      <c r="T45" s="462"/>
      <c r="U45" s="1009"/>
      <c r="V45" s="476"/>
      <c r="W45" s="506"/>
    </row>
    <row r="46" spans="1:24" s="28" customFormat="1" ht="18.75" customHeight="1">
      <c r="A46" s="466"/>
      <c r="B46" s="466"/>
      <c r="C46" s="476"/>
      <c r="D46" s="477"/>
      <c r="E46" s="996"/>
      <c r="F46" s="474"/>
      <c r="G46" s="463"/>
      <c r="H46" s="991"/>
      <c r="I46" s="461"/>
      <c r="J46" s="992"/>
      <c r="K46" s="462"/>
      <c r="L46" s="461"/>
      <c r="M46" s="464"/>
      <c r="N46" s="461"/>
      <c r="O46" s="462"/>
      <c r="P46" s="463"/>
      <c r="Q46" s="465"/>
      <c r="R46" s="1009"/>
      <c r="S46" s="462"/>
      <c r="T46" s="462"/>
      <c r="U46" s="1009"/>
      <c r="V46" s="508"/>
      <c r="W46" s="506"/>
    </row>
    <row r="47" spans="1:24" s="28" customFormat="1" ht="12.75">
      <c r="A47" s="466"/>
      <c r="B47" s="466"/>
      <c r="C47" s="477"/>
      <c r="D47" s="477"/>
      <c r="E47" s="996"/>
      <c r="F47" s="474"/>
      <c r="G47" s="462"/>
      <c r="H47" s="992"/>
      <c r="I47" s="461"/>
      <c r="J47" s="461"/>
      <c r="K47" s="462"/>
      <c r="L47" s="461"/>
      <c r="M47" s="464"/>
      <c r="N47" s="461"/>
      <c r="O47" s="462"/>
      <c r="P47" s="463"/>
      <c r="Q47" s="465"/>
      <c r="R47" s="1009"/>
      <c r="S47" s="462"/>
      <c r="T47" s="462"/>
      <c r="U47" s="1009"/>
      <c r="V47" s="466"/>
    </row>
    <row r="48" spans="1:24" s="28" customFormat="1" ht="12.75">
      <c r="A48" s="466"/>
      <c r="B48" s="466"/>
      <c r="C48" s="476"/>
      <c r="D48" s="477"/>
      <c r="E48" s="996"/>
      <c r="F48" s="474"/>
      <c r="G48" s="462"/>
      <c r="H48" s="461"/>
      <c r="I48" s="461"/>
      <c r="J48" s="461"/>
      <c r="K48" s="462"/>
      <c r="L48" s="461"/>
      <c r="M48" s="464"/>
      <c r="N48" s="461"/>
      <c r="O48" s="462"/>
      <c r="P48" s="462"/>
      <c r="Q48" s="465"/>
      <c r="R48" s="1009"/>
      <c r="S48" s="462"/>
      <c r="T48" s="462"/>
      <c r="U48" s="1009"/>
      <c r="V48" s="466"/>
    </row>
    <row r="49" spans="1:22" s="28" customFormat="1" ht="12.75">
      <c r="A49" s="466"/>
      <c r="B49" s="466"/>
      <c r="C49" s="477"/>
      <c r="D49" s="477"/>
      <c r="E49" s="477"/>
      <c r="F49" s="475"/>
      <c r="G49" s="462"/>
      <c r="H49" s="461"/>
      <c r="I49" s="461"/>
      <c r="J49" s="461"/>
      <c r="K49" s="462"/>
      <c r="L49" s="461"/>
      <c r="M49" s="464"/>
      <c r="N49" s="461"/>
      <c r="O49" s="462"/>
      <c r="P49" s="462"/>
      <c r="Q49" s="465"/>
      <c r="R49" s="1009"/>
      <c r="S49" s="462"/>
      <c r="T49" s="462"/>
      <c r="U49" s="1009"/>
      <c r="V49" s="466"/>
    </row>
    <row r="50" spans="1:22">
      <c r="A50" s="473"/>
      <c r="B50" s="478"/>
      <c r="C50" s="479"/>
      <c r="D50" s="479"/>
      <c r="E50" s="479"/>
      <c r="F50" s="481"/>
      <c r="G50" s="472"/>
      <c r="H50" s="467"/>
      <c r="I50" s="467"/>
      <c r="J50" s="467"/>
      <c r="K50" s="468"/>
      <c r="L50" s="467"/>
      <c r="M50" s="469"/>
      <c r="N50" s="467"/>
      <c r="O50" s="470"/>
      <c r="P50" s="470"/>
      <c r="Q50" s="471"/>
      <c r="R50" s="1010"/>
      <c r="S50" s="472"/>
      <c r="T50" s="470"/>
      <c r="U50" s="1017"/>
      <c r="V50" s="473"/>
    </row>
    <row r="51" spans="1:22">
      <c r="A51" s="473"/>
      <c r="B51" s="478"/>
      <c r="C51" s="479"/>
      <c r="D51" s="479"/>
      <c r="E51" s="479"/>
      <c r="F51" s="481"/>
      <c r="G51" s="472"/>
      <c r="H51" s="467"/>
      <c r="I51" s="467"/>
      <c r="J51" s="467"/>
      <c r="K51" s="468"/>
      <c r="L51" s="467"/>
      <c r="M51" s="469"/>
      <c r="N51" s="467"/>
      <c r="O51" s="470"/>
      <c r="P51" s="470"/>
      <c r="Q51" s="471"/>
      <c r="R51" s="1010"/>
      <c r="S51" s="472"/>
      <c r="T51" s="470"/>
      <c r="U51" s="1018"/>
      <c r="V51" s="473"/>
    </row>
    <row r="52" spans="1:22">
      <c r="A52" s="473"/>
      <c r="B52" s="478"/>
      <c r="C52" s="479"/>
      <c r="D52" s="479"/>
      <c r="E52" s="479"/>
      <c r="F52" s="481"/>
      <c r="G52" s="472"/>
      <c r="H52" s="467"/>
      <c r="I52" s="467"/>
      <c r="J52" s="467"/>
      <c r="K52" s="468"/>
      <c r="L52" s="467"/>
      <c r="M52" s="467"/>
      <c r="N52" s="467"/>
      <c r="O52" s="470"/>
      <c r="P52" s="470"/>
      <c r="Q52" s="471"/>
      <c r="R52" s="1010"/>
      <c r="S52" s="472"/>
      <c r="T52" s="470"/>
      <c r="U52" s="1018"/>
      <c r="V52" s="473"/>
    </row>
    <row r="53" spans="1:22">
      <c r="A53" s="473"/>
      <c r="B53" s="478"/>
      <c r="C53" s="479"/>
      <c r="D53" s="479"/>
      <c r="E53" s="479"/>
      <c r="F53" s="482"/>
      <c r="G53" s="478"/>
      <c r="H53" s="479"/>
      <c r="I53" s="479"/>
      <c r="J53" s="467"/>
      <c r="K53" s="468"/>
      <c r="L53" s="467"/>
      <c r="M53" s="467"/>
      <c r="N53" s="479"/>
      <c r="O53" s="480"/>
      <c r="P53" s="480"/>
      <c r="Q53" s="483"/>
      <c r="R53" s="1011"/>
      <c r="S53" s="478"/>
      <c r="T53" s="480"/>
      <c r="U53" s="1019"/>
      <c r="V53" s="473"/>
    </row>
  </sheetData>
  <sheetProtection algorithmName="SHA-512" hashValue="YB6Lb2JTyrf9VO99YpZWBeKKm8P+AwI7kaNUL6WWx5iBsX9WkaJwo962Y7/GZtIlRhFRaOxuiDuou2r5HmRh4Q==" saltValue="tPay3gzq10wDIZpwbYEERg==" spinCount="100000" sheet="1" formatCells="0" formatColumns="0" formatRows="0" insertColumns="0" insertRows="0" insertHyperlinks="0" deleteColumns="0" deleteRows="0"/>
  <mergeCells count="13">
    <mergeCell ref="A2:A4"/>
    <mergeCell ref="B2:C2"/>
    <mergeCell ref="D2:N2"/>
    <mergeCell ref="O2:P3"/>
    <mergeCell ref="Q2:Q3"/>
    <mergeCell ref="R1:U1"/>
    <mergeCell ref="T2:U3"/>
    <mergeCell ref="B3:C3"/>
    <mergeCell ref="D3:E3"/>
    <mergeCell ref="F3:H3"/>
    <mergeCell ref="I3:J3"/>
    <mergeCell ref="K3:L3"/>
    <mergeCell ref="R2:R3"/>
  </mergeCells>
  <printOptions horizontalCentered="1"/>
  <pageMargins left="0" right="0" top="0.27559055118110237" bottom="3.937007874015748E-2" header="0.35433070866141736" footer="0.23622047244094491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85ED2-6C1F-4547-BF58-8BAF0A846AFF}">
  <dimension ref="A1:AE57"/>
  <sheetViews>
    <sheetView zoomScaleNormal="100" workbookViewId="0">
      <pane xSplit="1" ySplit="4" topLeftCell="G55" activePane="bottomRight" state="frozen"/>
      <selection pane="topRight" activeCell="B1" sqref="B1"/>
      <selection pane="bottomLeft" activeCell="A5" sqref="A5"/>
      <selection pane="bottomRight" activeCell="N63" sqref="N63"/>
    </sheetView>
  </sheetViews>
  <sheetFormatPr defaultRowHeight="21.75"/>
  <cols>
    <col min="1" max="1" width="16.625" style="638" customWidth="1"/>
    <col min="2" max="2" width="5" style="37" bestFit="1" customWidth="1"/>
    <col min="3" max="3" width="9.25" style="40" bestFit="1" customWidth="1"/>
    <col min="4" max="4" width="6.625" style="36" customWidth="1"/>
    <col min="5" max="5" width="10.25" style="40" bestFit="1" customWidth="1"/>
    <col min="6" max="6" width="4.625" style="37" customWidth="1"/>
    <col min="7" max="7" width="9.25" style="37" bestFit="1" customWidth="1"/>
    <col min="8" max="8" width="5.625" style="37" customWidth="1"/>
    <col min="9" max="9" width="7.75" style="40" bestFit="1" customWidth="1"/>
    <col min="10" max="10" width="5.625" style="37" customWidth="1"/>
    <col min="11" max="11" width="9.25" style="40" bestFit="1" customWidth="1"/>
    <col min="12" max="12" width="5" style="37" bestFit="1" customWidth="1"/>
    <col min="13" max="13" width="9.25" style="37" customWidth="1"/>
    <col min="14" max="14" width="6" style="640" customWidth="1"/>
    <col min="15" max="15" width="10.25" style="1027" customWidth="1"/>
    <col min="16" max="16" width="7.75" style="638" bestFit="1" customWidth="1"/>
    <col min="17" max="17" width="10.25" style="1027" customWidth="1"/>
    <col min="18" max="18" width="6.375" style="639" customWidth="1"/>
    <col min="19" max="19" width="10.625" style="1030" customWidth="1"/>
    <col min="20" max="20" width="0.125" style="638" hidden="1" customWidth="1"/>
    <col min="21" max="21" width="9" style="638" hidden="1" customWidth="1"/>
    <col min="22" max="22" width="7.625" style="638" bestFit="1" customWidth="1"/>
    <col min="23" max="23" width="13.25" style="1027" customWidth="1"/>
    <col min="24" max="24" width="7.625" style="638" bestFit="1" customWidth="1"/>
    <col min="25" max="25" width="13.625" style="1027" customWidth="1"/>
    <col min="26" max="26" width="7" style="638" bestFit="1" customWidth="1"/>
    <col min="27" max="27" width="12.125" style="1027" customWidth="1"/>
    <col min="28" max="28" width="7.75" style="640" customWidth="1"/>
    <col min="29" max="29" width="12.625" style="1039" customWidth="1"/>
    <col min="30" max="30" width="9.125" style="37"/>
    <col min="31" max="31" width="8.875" style="37" bestFit="1" customWidth="1"/>
    <col min="32" max="229" width="9.125" style="37"/>
    <col min="230" max="230" width="16.625" style="37" customWidth="1"/>
    <col min="231" max="231" width="5.125" style="37" bestFit="1" customWidth="1"/>
    <col min="232" max="232" width="9.25" style="37" bestFit="1" customWidth="1"/>
    <col min="233" max="233" width="4.125" style="37" bestFit="1" customWidth="1"/>
    <col min="234" max="234" width="8.25" style="37" bestFit="1" customWidth="1"/>
    <col min="235" max="235" width="5.75" style="37" customWidth="1"/>
    <col min="236" max="236" width="10.25" style="37" bestFit="1" customWidth="1"/>
    <col min="237" max="237" width="3.875" style="37" bestFit="1" customWidth="1"/>
    <col min="238" max="238" width="6.75" style="37" bestFit="1" customWidth="1"/>
    <col min="239" max="239" width="4.75" style="37" bestFit="1" customWidth="1"/>
    <col min="240" max="240" width="6.75" style="37" bestFit="1" customWidth="1"/>
    <col min="241" max="241" width="5.625" style="37" customWidth="1"/>
    <col min="242" max="242" width="8.25" style="37" bestFit="1" customWidth="1"/>
    <col min="243" max="243" width="4.125" style="37" bestFit="1" customWidth="1"/>
    <col min="244" max="244" width="8.25" style="37" bestFit="1" customWidth="1"/>
    <col min="245" max="245" width="3.875" style="37" customWidth="1"/>
    <col min="246" max="246" width="6.75" style="37" bestFit="1" customWidth="1"/>
    <col min="247" max="247" width="6.625" style="37" bestFit="1" customWidth="1"/>
    <col min="248" max="248" width="6.75" style="37" bestFit="1" customWidth="1"/>
    <col min="249" max="249" width="5.625" style="37" customWidth="1"/>
    <col min="250" max="250" width="8.125" style="37" customWidth="1"/>
    <col min="251" max="251" width="4.375" style="37" customWidth="1"/>
    <col min="252" max="252" width="9.25" style="37" customWidth="1"/>
    <col min="253" max="253" width="5.125" style="37" bestFit="1" customWidth="1"/>
    <col min="254" max="254" width="9.25" style="37" bestFit="1" customWidth="1"/>
    <col min="255" max="255" width="5.25" style="37" customWidth="1"/>
    <col min="256" max="256" width="8.625" style="37" customWidth="1"/>
    <col min="257" max="257" width="4.625" style="37" customWidth="1"/>
    <col min="258" max="258" width="6.625" style="37" bestFit="1" customWidth="1"/>
    <col min="259" max="259" width="4.625" style="37" customWidth="1"/>
    <col min="260" max="260" width="6.75" style="37" customWidth="1"/>
    <col min="261" max="261" width="5.125" style="37" customWidth="1"/>
    <col min="262" max="262" width="9.25" style="37" bestFit="1" customWidth="1"/>
    <col min="263" max="263" width="3.375" style="37" customWidth="1"/>
    <col min="264" max="264" width="8.25" style="37" bestFit="1" customWidth="1"/>
    <col min="265" max="265" width="4" style="37" customWidth="1"/>
    <col min="266" max="266" width="7.375" style="37" customWidth="1"/>
    <col min="267" max="267" width="4.125" style="37" bestFit="1" customWidth="1"/>
    <col min="268" max="269" width="6.75" style="37" bestFit="1" customWidth="1"/>
    <col min="270" max="270" width="10" style="37" customWidth="1"/>
    <col min="271" max="485" width="9.125" style="37"/>
    <col min="486" max="486" width="16.625" style="37" customWidth="1"/>
    <col min="487" max="487" width="5.125" style="37" bestFit="1" customWidth="1"/>
    <col min="488" max="488" width="9.25" style="37" bestFit="1" customWidth="1"/>
    <col min="489" max="489" width="4.125" style="37" bestFit="1" customWidth="1"/>
    <col min="490" max="490" width="8.25" style="37" bestFit="1" customWidth="1"/>
    <col min="491" max="491" width="5.75" style="37" customWidth="1"/>
    <col min="492" max="492" width="10.25" style="37" bestFit="1" customWidth="1"/>
    <col min="493" max="493" width="3.875" style="37" bestFit="1" customWidth="1"/>
    <col min="494" max="494" width="6.75" style="37" bestFit="1" customWidth="1"/>
    <col min="495" max="495" width="4.75" style="37" bestFit="1" customWidth="1"/>
    <col min="496" max="496" width="6.75" style="37" bestFit="1" customWidth="1"/>
    <col min="497" max="497" width="5.625" style="37" customWidth="1"/>
    <col min="498" max="498" width="8.25" style="37" bestFit="1" customWidth="1"/>
    <col min="499" max="499" width="4.125" style="37" bestFit="1" customWidth="1"/>
    <col min="500" max="500" width="8.25" style="37" bestFit="1" customWidth="1"/>
    <col min="501" max="501" width="3.875" style="37" customWidth="1"/>
    <col min="502" max="502" width="6.75" style="37" bestFit="1" customWidth="1"/>
    <col min="503" max="503" width="6.625" style="37" bestFit="1" customWidth="1"/>
    <col min="504" max="504" width="6.75" style="37" bestFit="1" customWidth="1"/>
    <col min="505" max="505" width="5.625" style="37" customWidth="1"/>
    <col min="506" max="506" width="8.125" style="37" customWidth="1"/>
    <col min="507" max="507" width="4.375" style="37" customWidth="1"/>
    <col min="508" max="508" width="9.25" style="37" customWidth="1"/>
    <col min="509" max="509" width="5.125" style="37" bestFit="1" customWidth="1"/>
    <col min="510" max="510" width="9.25" style="37" bestFit="1" customWidth="1"/>
    <col min="511" max="511" width="5.25" style="37" customWidth="1"/>
    <col min="512" max="512" width="8.625" style="37" customWidth="1"/>
    <col min="513" max="513" width="4.625" style="37" customWidth="1"/>
    <col min="514" max="514" width="6.625" style="37" bestFit="1" customWidth="1"/>
    <col min="515" max="515" width="4.625" style="37" customWidth="1"/>
    <col min="516" max="516" width="6.75" style="37" customWidth="1"/>
    <col min="517" max="517" width="5.125" style="37" customWidth="1"/>
    <col min="518" max="518" width="9.25" style="37" bestFit="1" customWidth="1"/>
    <col min="519" max="519" width="3.375" style="37" customWidth="1"/>
    <col min="520" max="520" width="8.25" style="37" bestFit="1" customWidth="1"/>
    <col min="521" max="521" width="4" style="37" customWidth="1"/>
    <col min="522" max="522" width="7.375" style="37" customWidth="1"/>
    <col min="523" max="523" width="4.125" style="37" bestFit="1" customWidth="1"/>
    <col min="524" max="525" width="6.75" style="37" bestFit="1" customWidth="1"/>
    <col min="526" max="526" width="10" style="37" customWidth="1"/>
    <col min="527" max="741" width="9.125" style="37"/>
    <col min="742" max="742" width="16.625" style="37" customWidth="1"/>
    <col min="743" max="743" width="5.125" style="37" bestFit="1" customWidth="1"/>
    <col min="744" max="744" width="9.25" style="37" bestFit="1" customWidth="1"/>
    <col min="745" max="745" width="4.125" style="37" bestFit="1" customWidth="1"/>
    <col min="746" max="746" width="8.25" style="37" bestFit="1" customWidth="1"/>
    <col min="747" max="747" width="5.75" style="37" customWidth="1"/>
    <col min="748" max="748" width="10.25" style="37" bestFit="1" customWidth="1"/>
    <col min="749" max="749" width="3.875" style="37" bestFit="1" customWidth="1"/>
    <col min="750" max="750" width="6.75" style="37" bestFit="1" customWidth="1"/>
    <col min="751" max="751" width="4.75" style="37" bestFit="1" customWidth="1"/>
    <col min="752" max="752" width="6.75" style="37" bestFit="1" customWidth="1"/>
    <col min="753" max="753" width="5.625" style="37" customWidth="1"/>
    <col min="754" max="754" width="8.25" style="37" bestFit="1" customWidth="1"/>
    <col min="755" max="755" width="4.125" style="37" bestFit="1" customWidth="1"/>
    <col min="756" max="756" width="8.25" style="37" bestFit="1" customWidth="1"/>
    <col min="757" max="757" width="3.875" style="37" customWidth="1"/>
    <col min="758" max="758" width="6.75" style="37" bestFit="1" customWidth="1"/>
    <col min="759" max="759" width="6.625" style="37" bestFit="1" customWidth="1"/>
    <col min="760" max="760" width="6.75" style="37" bestFit="1" customWidth="1"/>
    <col min="761" max="761" width="5.625" style="37" customWidth="1"/>
    <col min="762" max="762" width="8.125" style="37" customWidth="1"/>
    <col min="763" max="763" width="4.375" style="37" customWidth="1"/>
    <col min="764" max="764" width="9.25" style="37" customWidth="1"/>
    <col min="765" max="765" width="5.125" style="37" bestFit="1" customWidth="1"/>
    <col min="766" max="766" width="9.25" style="37" bestFit="1" customWidth="1"/>
    <col min="767" max="767" width="5.25" style="37" customWidth="1"/>
    <col min="768" max="768" width="8.625" style="37" customWidth="1"/>
    <col min="769" max="769" width="4.625" style="37" customWidth="1"/>
    <col min="770" max="770" width="6.625" style="37" bestFit="1" customWidth="1"/>
    <col min="771" max="771" width="4.625" style="37" customWidth="1"/>
    <col min="772" max="772" width="6.75" style="37" customWidth="1"/>
    <col min="773" max="773" width="5.125" style="37" customWidth="1"/>
    <col min="774" max="774" width="9.25" style="37" bestFit="1" customWidth="1"/>
    <col min="775" max="775" width="3.375" style="37" customWidth="1"/>
    <col min="776" max="776" width="8.25" style="37" bestFit="1" customWidth="1"/>
    <col min="777" max="777" width="4" style="37" customWidth="1"/>
    <col min="778" max="778" width="7.375" style="37" customWidth="1"/>
    <col min="779" max="779" width="4.125" style="37" bestFit="1" customWidth="1"/>
    <col min="780" max="781" width="6.75" style="37" bestFit="1" customWidth="1"/>
    <col min="782" max="782" width="10" style="37" customWidth="1"/>
    <col min="783" max="997" width="9.125" style="37"/>
    <col min="998" max="998" width="16.625" style="37" customWidth="1"/>
    <col min="999" max="999" width="5.125" style="37" bestFit="1" customWidth="1"/>
    <col min="1000" max="1000" width="9.25" style="37" bestFit="1" customWidth="1"/>
    <col min="1001" max="1001" width="4.125" style="37" bestFit="1" customWidth="1"/>
    <col min="1002" max="1002" width="8.25" style="37" bestFit="1" customWidth="1"/>
    <col min="1003" max="1003" width="5.75" style="37" customWidth="1"/>
    <col min="1004" max="1004" width="10.25" style="37" bestFit="1" customWidth="1"/>
    <col min="1005" max="1005" width="3.875" style="37" bestFit="1" customWidth="1"/>
    <col min="1006" max="1006" width="6.75" style="37" bestFit="1" customWidth="1"/>
    <col min="1007" max="1007" width="4.75" style="37" bestFit="1" customWidth="1"/>
    <col min="1008" max="1008" width="6.75" style="37" bestFit="1" customWidth="1"/>
    <col min="1009" max="1009" width="5.625" style="37" customWidth="1"/>
    <col min="1010" max="1010" width="8.25" style="37" bestFit="1" customWidth="1"/>
    <col min="1011" max="1011" width="4.125" style="37" bestFit="1" customWidth="1"/>
    <col min="1012" max="1012" width="8.25" style="37" bestFit="1" customWidth="1"/>
    <col min="1013" max="1013" width="3.875" style="37" customWidth="1"/>
    <col min="1014" max="1014" width="6.75" style="37" bestFit="1" customWidth="1"/>
    <col min="1015" max="1015" width="6.625" style="37" bestFit="1" customWidth="1"/>
    <col min="1016" max="1016" width="6.75" style="37" bestFit="1" customWidth="1"/>
    <col min="1017" max="1017" width="5.625" style="37" customWidth="1"/>
    <col min="1018" max="1018" width="8.125" style="37" customWidth="1"/>
    <col min="1019" max="1019" width="4.375" style="37" customWidth="1"/>
    <col min="1020" max="1020" width="9.25" style="37" customWidth="1"/>
    <col min="1021" max="1021" width="5.125" style="37" bestFit="1" customWidth="1"/>
    <col min="1022" max="1022" width="9.25" style="37" bestFit="1" customWidth="1"/>
    <col min="1023" max="1023" width="5.25" style="37" customWidth="1"/>
    <col min="1024" max="1024" width="8.625" style="37" customWidth="1"/>
    <col min="1025" max="1025" width="4.625" style="37" customWidth="1"/>
    <col min="1026" max="1026" width="6.625" style="37" bestFit="1" customWidth="1"/>
    <col min="1027" max="1027" width="4.625" style="37" customWidth="1"/>
    <col min="1028" max="1028" width="6.75" style="37" customWidth="1"/>
    <col min="1029" max="1029" width="5.125" style="37" customWidth="1"/>
    <col min="1030" max="1030" width="9.25" style="37" bestFit="1" customWidth="1"/>
    <col min="1031" max="1031" width="3.375" style="37" customWidth="1"/>
    <col min="1032" max="1032" width="8.25" style="37" bestFit="1" customWidth="1"/>
    <col min="1033" max="1033" width="4" style="37" customWidth="1"/>
    <col min="1034" max="1034" width="7.375" style="37" customWidth="1"/>
    <col min="1035" max="1035" width="4.125" style="37" bestFit="1" customWidth="1"/>
    <col min="1036" max="1037" width="6.75" style="37" bestFit="1" customWidth="1"/>
    <col min="1038" max="1038" width="10" style="37" customWidth="1"/>
    <col min="1039" max="1253" width="9.125" style="37"/>
    <col min="1254" max="1254" width="16.625" style="37" customWidth="1"/>
    <col min="1255" max="1255" width="5.125" style="37" bestFit="1" customWidth="1"/>
    <col min="1256" max="1256" width="9.25" style="37" bestFit="1" customWidth="1"/>
    <col min="1257" max="1257" width="4.125" style="37" bestFit="1" customWidth="1"/>
    <col min="1258" max="1258" width="8.25" style="37" bestFit="1" customWidth="1"/>
    <col min="1259" max="1259" width="5.75" style="37" customWidth="1"/>
    <col min="1260" max="1260" width="10.25" style="37" bestFit="1" customWidth="1"/>
    <col min="1261" max="1261" width="3.875" style="37" bestFit="1" customWidth="1"/>
    <col min="1262" max="1262" width="6.75" style="37" bestFit="1" customWidth="1"/>
    <col min="1263" max="1263" width="4.75" style="37" bestFit="1" customWidth="1"/>
    <col min="1264" max="1264" width="6.75" style="37" bestFit="1" customWidth="1"/>
    <col min="1265" max="1265" width="5.625" style="37" customWidth="1"/>
    <col min="1266" max="1266" width="8.25" style="37" bestFit="1" customWidth="1"/>
    <col min="1267" max="1267" width="4.125" style="37" bestFit="1" customWidth="1"/>
    <col min="1268" max="1268" width="8.25" style="37" bestFit="1" customWidth="1"/>
    <col min="1269" max="1269" width="3.875" style="37" customWidth="1"/>
    <col min="1270" max="1270" width="6.75" style="37" bestFit="1" customWidth="1"/>
    <col min="1271" max="1271" width="6.625" style="37" bestFit="1" customWidth="1"/>
    <col min="1272" max="1272" width="6.75" style="37" bestFit="1" customWidth="1"/>
    <col min="1273" max="1273" width="5.625" style="37" customWidth="1"/>
    <col min="1274" max="1274" width="8.125" style="37" customWidth="1"/>
    <col min="1275" max="1275" width="4.375" style="37" customWidth="1"/>
    <col min="1276" max="1276" width="9.25" style="37" customWidth="1"/>
    <col min="1277" max="1277" width="5.125" style="37" bestFit="1" customWidth="1"/>
    <col min="1278" max="1278" width="9.25" style="37" bestFit="1" customWidth="1"/>
    <col min="1279" max="1279" width="5.25" style="37" customWidth="1"/>
    <col min="1280" max="1280" width="8.625" style="37" customWidth="1"/>
    <col min="1281" max="1281" width="4.625" style="37" customWidth="1"/>
    <col min="1282" max="1282" width="6.625" style="37" bestFit="1" customWidth="1"/>
    <col min="1283" max="1283" width="4.625" style="37" customWidth="1"/>
    <col min="1284" max="1284" width="6.75" style="37" customWidth="1"/>
    <col min="1285" max="1285" width="5.125" style="37" customWidth="1"/>
    <col min="1286" max="1286" width="9.25" style="37" bestFit="1" customWidth="1"/>
    <col min="1287" max="1287" width="3.375" style="37" customWidth="1"/>
    <col min="1288" max="1288" width="8.25" style="37" bestFit="1" customWidth="1"/>
    <col min="1289" max="1289" width="4" style="37" customWidth="1"/>
    <col min="1290" max="1290" width="7.375" style="37" customWidth="1"/>
    <col min="1291" max="1291" width="4.125" style="37" bestFit="1" customWidth="1"/>
    <col min="1292" max="1293" width="6.75" style="37" bestFit="1" customWidth="1"/>
    <col min="1294" max="1294" width="10" style="37" customWidth="1"/>
    <col min="1295" max="1509" width="9.125" style="37"/>
    <col min="1510" max="1510" width="16.625" style="37" customWidth="1"/>
    <col min="1511" max="1511" width="5.125" style="37" bestFit="1" customWidth="1"/>
    <col min="1512" max="1512" width="9.25" style="37" bestFit="1" customWidth="1"/>
    <col min="1513" max="1513" width="4.125" style="37" bestFit="1" customWidth="1"/>
    <col min="1514" max="1514" width="8.25" style="37" bestFit="1" customWidth="1"/>
    <col min="1515" max="1515" width="5.75" style="37" customWidth="1"/>
    <col min="1516" max="1516" width="10.25" style="37" bestFit="1" customWidth="1"/>
    <col min="1517" max="1517" width="3.875" style="37" bestFit="1" customWidth="1"/>
    <col min="1518" max="1518" width="6.75" style="37" bestFit="1" customWidth="1"/>
    <col min="1519" max="1519" width="4.75" style="37" bestFit="1" customWidth="1"/>
    <col min="1520" max="1520" width="6.75" style="37" bestFit="1" customWidth="1"/>
    <col min="1521" max="1521" width="5.625" style="37" customWidth="1"/>
    <col min="1522" max="1522" width="8.25" style="37" bestFit="1" customWidth="1"/>
    <col min="1523" max="1523" width="4.125" style="37" bestFit="1" customWidth="1"/>
    <col min="1524" max="1524" width="8.25" style="37" bestFit="1" customWidth="1"/>
    <col min="1525" max="1525" width="3.875" style="37" customWidth="1"/>
    <col min="1526" max="1526" width="6.75" style="37" bestFit="1" customWidth="1"/>
    <col min="1527" max="1527" width="6.625" style="37" bestFit="1" customWidth="1"/>
    <col min="1528" max="1528" width="6.75" style="37" bestFit="1" customWidth="1"/>
    <col min="1529" max="1529" width="5.625" style="37" customWidth="1"/>
    <col min="1530" max="1530" width="8.125" style="37" customWidth="1"/>
    <col min="1531" max="1531" width="4.375" style="37" customWidth="1"/>
    <col min="1532" max="1532" width="9.25" style="37" customWidth="1"/>
    <col min="1533" max="1533" width="5.125" style="37" bestFit="1" customWidth="1"/>
    <col min="1534" max="1534" width="9.25" style="37" bestFit="1" customWidth="1"/>
    <col min="1535" max="1535" width="5.25" style="37" customWidth="1"/>
    <col min="1536" max="1536" width="8.625" style="37" customWidth="1"/>
    <col min="1537" max="1537" width="4.625" style="37" customWidth="1"/>
    <col min="1538" max="1538" width="6.625" style="37" bestFit="1" customWidth="1"/>
    <col min="1539" max="1539" width="4.625" style="37" customWidth="1"/>
    <col min="1540" max="1540" width="6.75" style="37" customWidth="1"/>
    <col min="1541" max="1541" width="5.125" style="37" customWidth="1"/>
    <col min="1542" max="1542" width="9.25" style="37" bestFit="1" customWidth="1"/>
    <col min="1543" max="1543" width="3.375" style="37" customWidth="1"/>
    <col min="1544" max="1544" width="8.25" style="37" bestFit="1" customWidth="1"/>
    <col min="1545" max="1545" width="4" style="37" customWidth="1"/>
    <col min="1546" max="1546" width="7.375" style="37" customWidth="1"/>
    <col min="1547" max="1547" width="4.125" style="37" bestFit="1" customWidth="1"/>
    <col min="1548" max="1549" width="6.75" style="37" bestFit="1" customWidth="1"/>
    <col min="1550" max="1550" width="10" style="37" customWidth="1"/>
    <col min="1551" max="1765" width="9.125" style="37"/>
    <col min="1766" max="1766" width="16.625" style="37" customWidth="1"/>
    <col min="1767" max="1767" width="5.125" style="37" bestFit="1" customWidth="1"/>
    <col min="1768" max="1768" width="9.25" style="37" bestFit="1" customWidth="1"/>
    <col min="1769" max="1769" width="4.125" style="37" bestFit="1" customWidth="1"/>
    <col min="1770" max="1770" width="8.25" style="37" bestFit="1" customWidth="1"/>
    <col min="1771" max="1771" width="5.75" style="37" customWidth="1"/>
    <col min="1772" max="1772" width="10.25" style="37" bestFit="1" customWidth="1"/>
    <col min="1773" max="1773" width="3.875" style="37" bestFit="1" customWidth="1"/>
    <col min="1774" max="1774" width="6.75" style="37" bestFit="1" customWidth="1"/>
    <col min="1775" max="1775" width="4.75" style="37" bestFit="1" customWidth="1"/>
    <col min="1776" max="1776" width="6.75" style="37" bestFit="1" customWidth="1"/>
    <col min="1777" max="1777" width="5.625" style="37" customWidth="1"/>
    <col min="1778" max="1778" width="8.25" style="37" bestFit="1" customWidth="1"/>
    <col min="1779" max="1779" width="4.125" style="37" bestFit="1" customWidth="1"/>
    <col min="1780" max="1780" width="8.25" style="37" bestFit="1" customWidth="1"/>
    <col min="1781" max="1781" width="3.875" style="37" customWidth="1"/>
    <col min="1782" max="1782" width="6.75" style="37" bestFit="1" customWidth="1"/>
    <col min="1783" max="1783" width="6.625" style="37" bestFit="1" customWidth="1"/>
    <col min="1784" max="1784" width="6.75" style="37" bestFit="1" customWidth="1"/>
    <col min="1785" max="1785" width="5.625" style="37" customWidth="1"/>
    <col min="1786" max="1786" width="8.125" style="37" customWidth="1"/>
    <col min="1787" max="1787" width="4.375" style="37" customWidth="1"/>
    <col min="1788" max="1788" width="9.25" style="37" customWidth="1"/>
    <col min="1789" max="1789" width="5.125" style="37" bestFit="1" customWidth="1"/>
    <col min="1790" max="1790" width="9.25" style="37" bestFit="1" customWidth="1"/>
    <col min="1791" max="1791" width="5.25" style="37" customWidth="1"/>
    <col min="1792" max="1792" width="8.625" style="37" customWidth="1"/>
    <col min="1793" max="1793" width="4.625" style="37" customWidth="1"/>
    <col min="1794" max="1794" width="6.625" style="37" bestFit="1" customWidth="1"/>
    <col min="1795" max="1795" width="4.625" style="37" customWidth="1"/>
    <col min="1796" max="1796" width="6.75" style="37" customWidth="1"/>
    <col min="1797" max="1797" width="5.125" style="37" customWidth="1"/>
    <col min="1798" max="1798" width="9.25" style="37" bestFit="1" customWidth="1"/>
    <col min="1799" max="1799" width="3.375" style="37" customWidth="1"/>
    <col min="1800" max="1800" width="8.25" style="37" bestFit="1" customWidth="1"/>
    <col min="1801" max="1801" width="4" style="37" customWidth="1"/>
    <col min="1802" max="1802" width="7.375" style="37" customWidth="1"/>
    <col min="1803" max="1803" width="4.125" style="37" bestFit="1" customWidth="1"/>
    <col min="1804" max="1805" width="6.75" style="37" bestFit="1" customWidth="1"/>
    <col min="1806" max="1806" width="10" style="37" customWidth="1"/>
    <col min="1807" max="2021" width="9.125" style="37"/>
    <col min="2022" max="2022" width="16.625" style="37" customWidth="1"/>
    <col min="2023" max="2023" width="5.125" style="37" bestFit="1" customWidth="1"/>
    <col min="2024" max="2024" width="9.25" style="37" bestFit="1" customWidth="1"/>
    <col min="2025" max="2025" width="4.125" style="37" bestFit="1" customWidth="1"/>
    <col min="2026" max="2026" width="8.25" style="37" bestFit="1" customWidth="1"/>
    <col min="2027" max="2027" width="5.75" style="37" customWidth="1"/>
    <col min="2028" max="2028" width="10.25" style="37" bestFit="1" customWidth="1"/>
    <col min="2029" max="2029" width="3.875" style="37" bestFit="1" customWidth="1"/>
    <col min="2030" max="2030" width="6.75" style="37" bestFit="1" customWidth="1"/>
    <col min="2031" max="2031" width="4.75" style="37" bestFit="1" customWidth="1"/>
    <col min="2032" max="2032" width="6.75" style="37" bestFit="1" customWidth="1"/>
    <col min="2033" max="2033" width="5.625" style="37" customWidth="1"/>
    <col min="2034" max="2034" width="8.25" style="37" bestFit="1" customWidth="1"/>
    <col min="2035" max="2035" width="4.125" style="37" bestFit="1" customWidth="1"/>
    <col min="2036" max="2036" width="8.25" style="37" bestFit="1" customWidth="1"/>
    <col min="2037" max="2037" width="3.875" style="37" customWidth="1"/>
    <col min="2038" max="2038" width="6.75" style="37" bestFit="1" customWidth="1"/>
    <col min="2039" max="2039" width="6.625" style="37" bestFit="1" customWidth="1"/>
    <col min="2040" max="2040" width="6.75" style="37" bestFit="1" customWidth="1"/>
    <col min="2041" max="2041" width="5.625" style="37" customWidth="1"/>
    <col min="2042" max="2042" width="8.125" style="37" customWidth="1"/>
    <col min="2043" max="2043" width="4.375" style="37" customWidth="1"/>
    <col min="2044" max="2044" width="9.25" style="37" customWidth="1"/>
    <col min="2045" max="2045" width="5.125" style="37" bestFit="1" customWidth="1"/>
    <col min="2046" max="2046" width="9.25" style="37" bestFit="1" customWidth="1"/>
    <col min="2047" max="2047" width="5.25" style="37" customWidth="1"/>
    <col min="2048" max="2048" width="8.625" style="37" customWidth="1"/>
    <col min="2049" max="2049" width="4.625" style="37" customWidth="1"/>
    <col min="2050" max="2050" width="6.625" style="37" bestFit="1" customWidth="1"/>
    <col min="2051" max="2051" width="4.625" style="37" customWidth="1"/>
    <col min="2052" max="2052" width="6.75" style="37" customWidth="1"/>
    <col min="2053" max="2053" width="5.125" style="37" customWidth="1"/>
    <col min="2054" max="2054" width="9.25" style="37" bestFit="1" customWidth="1"/>
    <col min="2055" max="2055" width="3.375" style="37" customWidth="1"/>
    <col min="2056" max="2056" width="8.25" style="37" bestFit="1" customWidth="1"/>
    <col min="2057" max="2057" width="4" style="37" customWidth="1"/>
    <col min="2058" max="2058" width="7.375" style="37" customWidth="1"/>
    <col min="2059" max="2059" width="4.125" style="37" bestFit="1" customWidth="1"/>
    <col min="2060" max="2061" width="6.75" style="37" bestFit="1" customWidth="1"/>
    <col min="2062" max="2062" width="10" style="37" customWidth="1"/>
    <col min="2063" max="2277" width="9.125" style="37"/>
    <col min="2278" max="2278" width="16.625" style="37" customWidth="1"/>
    <col min="2279" max="2279" width="5.125" style="37" bestFit="1" customWidth="1"/>
    <col min="2280" max="2280" width="9.25" style="37" bestFit="1" customWidth="1"/>
    <col min="2281" max="2281" width="4.125" style="37" bestFit="1" customWidth="1"/>
    <col min="2282" max="2282" width="8.25" style="37" bestFit="1" customWidth="1"/>
    <col min="2283" max="2283" width="5.75" style="37" customWidth="1"/>
    <col min="2284" max="2284" width="10.25" style="37" bestFit="1" customWidth="1"/>
    <col min="2285" max="2285" width="3.875" style="37" bestFit="1" customWidth="1"/>
    <col min="2286" max="2286" width="6.75" style="37" bestFit="1" customWidth="1"/>
    <col min="2287" max="2287" width="4.75" style="37" bestFit="1" customWidth="1"/>
    <col min="2288" max="2288" width="6.75" style="37" bestFit="1" customWidth="1"/>
    <col min="2289" max="2289" width="5.625" style="37" customWidth="1"/>
    <col min="2290" max="2290" width="8.25" style="37" bestFit="1" customWidth="1"/>
    <col min="2291" max="2291" width="4.125" style="37" bestFit="1" customWidth="1"/>
    <col min="2292" max="2292" width="8.25" style="37" bestFit="1" customWidth="1"/>
    <col min="2293" max="2293" width="3.875" style="37" customWidth="1"/>
    <col min="2294" max="2294" width="6.75" style="37" bestFit="1" customWidth="1"/>
    <col min="2295" max="2295" width="6.625" style="37" bestFit="1" customWidth="1"/>
    <col min="2296" max="2296" width="6.75" style="37" bestFit="1" customWidth="1"/>
    <col min="2297" max="2297" width="5.625" style="37" customWidth="1"/>
    <col min="2298" max="2298" width="8.125" style="37" customWidth="1"/>
    <col min="2299" max="2299" width="4.375" style="37" customWidth="1"/>
    <col min="2300" max="2300" width="9.25" style="37" customWidth="1"/>
    <col min="2301" max="2301" width="5.125" style="37" bestFit="1" customWidth="1"/>
    <col min="2302" max="2302" width="9.25" style="37" bestFit="1" customWidth="1"/>
    <col min="2303" max="2303" width="5.25" style="37" customWidth="1"/>
    <col min="2304" max="2304" width="8.625" style="37" customWidth="1"/>
    <col min="2305" max="2305" width="4.625" style="37" customWidth="1"/>
    <col min="2306" max="2306" width="6.625" style="37" bestFit="1" customWidth="1"/>
    <col min="2307" max="2307" width="4.625" style="37" customWidth="1"/>
    <col min="2308" max="2308" width="6.75" style="37" customWidth="1"/>
    <col min="2309" max="2309" width="5.125" style="37" customWidth="1"/>
    <col min="2310" max="2310" width="9.25" style="37" bestFit="1" customWidth="1"/>
    <col min="2311" max="2311" width="3.375" style="37" customWidth="1"/>
    <col min="2312" max="2312" width="8.25" style="37" bestFit="1" customWidth="1"/>
    <col min="2313" max="2313" width="4" style="37" customWidth="1"/>
    <col min="2314" max="2314" width="7.375" style="37" customWidth="1"/>
    <col min="2315" max="2315" width="4.125" style="37" bestFit="1" customWidth="1"/>
    <col min="2316" max="2317" width="6.75" style="37" bestFit="1" customWidth="1"/>
    <col min="2318" max="2318" width="10" style="37" customWidth="1"/>
    <col min="2319" max="2533" width="9.125" style="37"/>
    <col min="2534" max="2534" width="16.625" style="37" customWidth="1"/>
    <col min="2535" max="2535" width="5.125" style="37" bestFit="1" customWidth="1"/>
    <col min="2536" max="2536" width="9.25" style="37" bestFit="1" customWidth="1"/>
    <col min="2537" max="2537" width="4.125" style="37" bestFit="1" customWidth="1"/>
    <col min="2538" max="2538" width="8.25" style="37" bestFit="1" customWidth="1"/>
    <col min="2539" max="2539" width="5.75" style="37" customWidth="1"/>
    <col min="2540" max="2540" width="10.25" style="37" bestFit="1" customWidth="1"/>
    <col min="2541" max="2541" width="3.875" style="37" bestFit="1" customWidth="1"/>
    <col min="2542" max="2542" width="6.75" style="37" bestFit="1" customWidth="1"/>
    <col min="2543" max="2543" width="4.75" style="37" bestFit="1" customWidth="1"/>
    <col min="2544" max="2544" width="6.75" style="37" bestFit="1" customWidth="1"/>
    <col min="2545" max="2545" width="5.625" style="37" customWidth="1"/>
    <col min="2546" max="2546" width="8.25" style="37" bestFit="1" customWidth="1"/>
    <col min="2547" max="2547" width="4.125" style="37" bestFit="1" customWidth="1"/>
    <col min="2548" max="2548" width="8.25" style="37" bestFit="1" customWidth="1"/>
    <col min="2549" max="2549" width="3.875" style="37" customWidth="1"/>
    <col min="2550" max="2550" width="6.75" style="37" bestFit="1" customWidth="1"/>
    <col min="2551" max="2551" width="6.625" style="37" bestFit="1" customWidth="1"/>
    <col min="2552" max="2552" width="6.75" style="37" bestFit="1" customWidth="1"/>
    <col min="2553" max="2553" width="5.625" style="37" customWidth="1"/>
    <col min="2554" max="2554" width="8.125" style="37" customWidth="1"/>
    <col min="2555" max="2555" width="4.375" style="37" customWidth="1"/>
    <col min="2556" max="2556" width="9.25" style="37" customWidth="1"/>
    <col min="2557" max="2557" width="5.125" style="37" bestFit="1" customWidth="1"/>
    <col min="2558" max="2558" width="9.25" style="37" bestFit="1" customWidth="1"/>
    <col min="2559" max="2559" width="5.25" style="37" customWidth="1"/>
    <col min="2560" max="2560" width="8.625" style="37" customWidth="1"/>
    <col min="2561" max="2561" width="4.625" style="37" customWidth="1"/>
    <col min="2562" max="2562" width="6.625" style="37" bestFit="1" customWidth="1"/>
    <col min="2563" max="2563" width="4.625" style="37" customWidth="1"/>
    <col min="2564" max="2564" width="6.75" style="37" customWidth="1"/>
    <col min="2565" max="2565" width="5.125" style="37" customWidth="1"/>
    <col min="2566" max="2566" width="9.25" style="37" bestFit="1" customWidth="1"/>
    <col min="2567" max="2567" width="3.375" style="37" customWidth="1"/>
    <col min="2568" max="2568" width="8.25" style="37" bestFit="1" customWidth="1"/>
    <col min="2569" max="2569" width="4" style="37" customWidth="1"/>
    <col min="2570" max="2570" width="7.375" style="37" customWidth="1"/>
    <col min="2571" max="2571" width="4.125" style="37" bestFit="1" customWidth="1"/>
    <col min="2572" max="2573" width="6.75" style="37" bestFit="1" customWidth="1"/>
    <col min="2574" max="2574" width="10" style="37" customWidth="1"/>
    <col min="2575" max="2789" width="9.125" style="37"/>
    <col min="2790" max="2790" width="16.625" style="37" customWidth="1"/>
    <col min="2791" max="2791" width="5.125" style="37" bestFit="1" customWidth="1"/>
    <col min="2792" max="2792" width="9.25" style="37" bestFit="1" customWidth="1"/>
    <col min="2793" max="2793" width="4.125" style="37" bestFit="1" customWidth="1"/>
    <col min="2794" max="2794" width="8.25" style="37" bestFit="1" customWidth="1"/>
    <col min="2795" max="2795" width="5.75" style="37" customWidth="1"/>
    <col min="2796" max="2796" width="10.25" style="37" bestFit="1" customWidth="1"/>
    <col min="2797" max="2797" width="3.875" style="37" bestFit="1" customWidth="1"/>
    <col min="2798" max="2798" width="6.75" style="37" bestFit="1" customWidth="1"/>
    <col min="2799" max="2799" width="4.75" style="37" bestFit="1" customWidth="1"/>
    <col min="2800" max="2800" width="6.75" style="37" bestFit="1" customWidth="1"/>
    <col min="2801" max="2801" width="5.625" style="37" customWidth="1"/>
    <col min="2802" max="2802" width="8.25" style="37" bestFit="1" customWidth="1"/>
    <col min="2803" max="2803" width="4.125" style="37" bestFit="1" customWidth="1"/>
    <col min="2804" max="2804" width="8.25" style="37" bestFit="1" customWidth="1"/>
    <col min="2805" max="2805" width="3.875" style="37" customWidth="1"/>
    <col min="2806" max="2806" width="6.75" style="37" bestFit="1" customWidth="1"/>
    <col min="2807" max="2807" width="6.625" style="37" bestFit="1" customWidth="1"/>
    <col min="2808" max="2808" width="6.75" style="37" bestFit="1" customWidth="1"/>
    <col min="2809" max="2809" width="5.625" style="37" customWidth="1"/>
    <col min="2810" max="2810" width="8.125" style="37" customWidth="1"/>
    <col min="2811" max="2811" width="4.375" style="37" customWidth="1"/>
    <col min="2812" max="2812" width="9.25" style="37" customWidth="1"/>
    <col min="2813" max="2813" width="5.125" style="37" bestFit="1" customWidth="1"/>
    <col min="2814" max="2814" width="9.25" style="37" bestFit="1" customWidth="1"/>
    <col min="2815" max="2815" width="5.25" style="37" customWidth="1"/>
    <col min="2816" max="2816" width="8.625" style="37" customWidth="1"/>
    <col min="2817" max="2817" width="4.625" style="37" customWidth="1"/>
    <col min="2818" max="2818" width="6.625" style="37" bestFit="1" customWidth="1"/>
    <col min="2819" max="2819" width="4.625" style="37" customWidth="1"/>
    <col min="2820" max="2820" width="6.75" style="37" customWidth="1"/>
    <col min="2821" max="2821" width="5.125" style="37" customWidth="1"/>
    <col min="2822" max="2822" width="9.25" style="37" bestFit="1" customWidth="1"/>
    <col min="2823" max="2823" width="3.375" style="37" customWidth="1"/>
    <col min="2824" max="2824" width="8.25" style="37" bestFit="1" customWidth="1"/>
    <col min="2825" max="2825" width="4" style="37" customWidth="1"/>
    <col min="2826" max="2826" width="7.375" style="37" customWidth="1"/>
    <col min="2827" max="2827" width="4.125" style="37" bestFit="1" customWidth="1"/>
    <col min="2828" max="2829" width="6.75" style="37" bestFit="1" customWidth="1"/>
    <col min="2830" max="2830" width="10" style="37" customWidth="1"/>
    <col min="2831" max="3045" width="9.125" style="37"/>
    <col min="3046" max="3046" width="16.625" style="37" customWidth="1"/>
    <col min="3047" max="3047" width="5.125" style="37" bestFit="1" customWidth="1"/>
    <col min="3048" max="3048" width="9.25" style="37" bestFit="1" customWidth="1"/>
    <col min="3049" max="3049" width="4.125" style="37" bestFit="1" customWidth="1"/>
    <col min="3050" max="3050" width="8.25" style="37" bestFit="1" customWidth="1"/>
    <col min="3051" max="3051" width="5.75" style="37" customWidth="1"/>
    <col min="3052" max="3052" width="10.25" style="37" bestFit="1" customWidth="1"/>
    <col min="3053" max="3053" width="3.875" style="37" bestFit="1" customWidth="1"/>
    <col min="3054" max="3054" width="6.75" style="37" bestFit="1" customWidth="1"/>
    <col min="3055" max="3055" width="4.75" style="37" bestFit="1" customWidth="1"/>
    <col min="3056" max="3056" width="6.75" style="37" bestFit="1" customWidth="1"/>
    <col min="3057" max="3057" width="5.625" style="37" customWidth="1"/>
    <col min="3058" max="3058" width="8.25" style="37" bestFit="1" customWidth="1"/>
    <col min="3059" max="3059" width="4.125" style="37" bestFit="1" customWidth="1"/>
    <col min="3060" max="3060" width="8.25" style="37" bestFit="1" customWidth="1"/>
    <col min="3061" max="3061" width="3.875" style="37" customWidth="1"/>
    <col min="3062" max="3062" width="6.75" style="37" bestFit="1" customWidth="1"/>
    <col min="3063" max="3063" width="6.625" style="37" bestFit="1" customWidth="1"/>
    <col min="3064" max="3064" width="6.75" style="37" bestFit="1" customWidth="1"/>
    <col min="3065" max="3065" width="5.625" style="37" customWidth="1"/>
    <col min="3066" max="3066" width="8.125" style="37" customWidth="1"/>
    <col min="3067" max="3067" width="4.375" style="37" customWidth="1"/>
    <col min="3068" max="3068" width="9.25" style="37" customWidth="1"/>
    <col min="3069" max="3069" width="5.125" style="37" bestFit="1" customWidth="1"/>
    <col min="3070" max="3070" width="9.25" style="37" bestFit="1" customWidth="1"/>
    <col min="3071" max="3071" width="5.25" style="37" customWidth="1"/>
    <col min="3072" max="3072" width="8.625" style="37" customWidth="1"/>
    <col min="3073" max="3073" width="4.625" style="37" customWidth="1"/>
    <col min="3074" max="3074" width="6.625" style="37" bestFit="1" customWidth="1"/>
    <col min="3075" max="3075" width="4.625" style="37" customWidth="1"/>
    <col min="3076" max="3076" width="6.75" style="37" customWidth="1"/>
    <col min="3077" max="3077" width="5.125" style="37" customWidth="1"/>
    <col min="3078" max="3078" width="9.25" style="37" bestFit="1" customWidth="1"/>
    <col min="3079" max="3079" width="3.375" style="37" customWidth="1"/>
    <col min="3080" max="3080" width="8.25" style="37" bestFit="1" customWidth="1"/>
    <col min="3081" max="3081" width="4" style="37" customWidth="1"/>
    <col min="3082" max="3082" width="7.375" style="37" customWidth="1"/>
    <col min="3083" max="3083" width="4.125" style="37" bestFit="1" customWidth="1"/>
    <col min="3084" max="3085" width="6.75" style="37" bestFit="1" customWidth="1"/>
    <col min="3086" max="3086" width="10" style="37" customWidth="1"/>
    <col min="3087" max="3301" width="9.125" style="37"/>
    <col min="3302" max="3302" width="16.625" style="37" customWidth="1"/>
    <col min="3303" max="3303" width="5.125" style="37" bestFit="1" customWidth="1"/>
    <col min="3304" max="3304" width="9.25" style="37" bestFit="1" customWidth="1"/>
    <col min="3305" max="3305" width="4.125" style="37" bestFit="1" customWidth="1"/>
    <col min="3306" max="3306" width="8.25" style="37" bestFit="1" customWidth="1"/>
    <col min="3307" max="3307" width="5.75" style="37" customWidth="1"/>
    <col min="3308" max="3308" width="10.25" style="37" bestFit="1" customWidth="1"/>
    <col min="3309" max="3309" width="3.875" style="37" bestFit="1" customWidth="1"/>
    <col min="3310" max="3310" width="6.75" style="37" bestFit="1" customWidth="1"/>
    <col min="3311" max="3311" width="4.75" style="37" bestFit="1" customWidth="1"/>
    <col min="3312" max="3312" width="6.75" style="37" bestFit="1" customWidth="1"/>
    <col min="3313" max="3313" width="5.625" style="37" customWidth="1"/>
    <col min="3314" max="3314" width="8.25" style="37" bestFit="1" customWidth="1"/>
    <col min="3315" max="3315" width="4.125" style="37" bestFit="1" customWidth="1"/>
    <col min="3316" max="3316" width="8.25" style="37" bestFit="1" customWidth="1"/>
    <col min="3317" max="3317" width="3.875" style="37" customWidth="1"/>
    <col min="3318" max="3318" width="6.75" style="37" bestFit="1" customWidth="1"/>
    <col min="3319" max="3319" width="6.625" style="37" bestFit="1" customWidth="1"/>
    <col min="3320" max="3320" width="6.75" style="37" bestFit="1" customWidth="1"/>
    <col min="3321" max="3321" width="5.625" style="37" customWidth="1"/>
    <col min="3322" max="3322" width="8.125" style="37" customWidth="1"/>
    <col min="3323" max="3323" width="4.375" style="37" customWidth="1"/>
    <col min="3324" max="3324" width="9.25" style="37" customWidth="1"/>
    <col min="3325" max="3325" width="5.125" style="37" bestFit="1" customWidth="1"/>
    <col min="3326" max="3326" width="9.25" style="37" bestFit="1" customWidth="1"/>
    <col min="3327" max="3327" width="5.25" style="37" customWidth="1"/>
    <col min="3328" max="3328" width="8.625" style="37" customWidth="1"/>
    <col min="3329" max="3329" width="4.625" style="37" customWidth="1"/>
    <col min="3330" max="3330" width="6.625" style="37" bestFit="1" customWidth="1"/>
    <col min="3331" max="3331" width="4.625" style="37" customWidth="1"/>
    <col min="3332" max="3332" width="6.75" style="37" customWidth="1"/>
    <col min="3333" max="3333" width="5.125" style="37" customWidth="1"/>
    <col min="3334" max="3334" width="9.25" style="37" bestFit="1" customWidth="1"/>
    <col min="3335" max="3335" width="3.375" style="37" customWidth="1"/>
    <col min="3336" max="3336" width="8.25" style="37" bestFit="1" customWidth="1"/>
    <col min="3337" max="3337" width="4" style="37" customWidth="1"/>
    <col min="3338" max="3338" width="7.375" style="37" customWidth="1"/>
    <col min="3339" max="3339" width="4.125" style="37" bestFit="1" customWidth="1"/>
    <col min="3340" max="3341" width="6.75" style="37" bestFit="1" customWidth="1"/>
    <col min="3342" max="3342" width="10" style="37" customWidth="1"/>
    <col min="3343" max="3557" width="9.125" style="37"/>
    <col min="3558" max="3558" width="16.625" style="37" customWidth="1"/>
    <col min="3559" max="3559" width="5.125" style="37" bestFit="1" customWidth="1"/>
    <col min="3560" max="3560" width="9.25" style="37" bestFit="1" customWidth="1"/>
    <col min="3561" max="3561" width="4.125" style="37" bestFit="1" customWidth="1"/>
    <col min="3562" max="3562" width="8.25" style="37" bestFit="1" customWidth="1"/>
    <col min="3563" max="3563" width="5.75" style="37" customWidth="1"/>
    <col min="3564" max="3564" width="10.25" style="37" bestFit="1" customWidth="1"/>
    <col min="3565" max="3565" width="3.875" style="37" bestFit="1" customWidth="1"/>
    <col min="3566" max="3566" width="6.75" style="37" bestFit="1" customWidth="1"/>
    <col min="3567" max="3567" width="4.75" style="37" bestFit="1" customWidth="1"/>
    <col min="3568" max="3568" width="6.75" style="37" bestFit="1" customWidth="1"/>
    <col min="3569" max="3569" width="5.625" style="37" customWidth="1"/>
    <col min="3570" max="3570" width="8.25" style="37" bestFit="1" customWidth="1"/>
    <col min="3571" max="3571" width="4.125" style="37" bestFit="1" customWidth="1"/>
    <col min="3572" max="3572" width="8.25" style="37" bestFit="1" customWidth="1"/>
    <col min="3573" max="3573" width="3.875" style="37" customWidth="1"/>
    <col min="3574" max="3574" width="6.75" style="37" bestFit="1" customWidth="1"/>
    <col min="3575" max="3575" width="6.625" style="37" bestFit="1" customWidth="1"/>
    <col min="3576" max="3576" width="6.75" style="37" bestFit="1" customWidth="1"/>
    <col min="3577" max="3577" width="5.625" style="37" customWidth="1"/>
    <col min="3578" max="3578" width="8.125" style="37" customWidth="1"/>
    <col min="3579" max="3579" width="4.375" style="37" customWidth="1"/>
    <col min="3580" max="3580" width="9.25" style="37" customWidth="1"/>
    <col min="3581" max="3581" width="5.125" style="37" bestFit="1" customWidth="1"/>
    <col min="3582" max="3582" width="9.25" style="37" bestFit="1" customWidth="1"/>
    <col min="3583" max="3583" width="5.25" style="37" customWidth="1"/>
    <col min="3584" max="3584" width="8.625" style="37" customWidth="1"/>
    <col min="3585" max="3585" width="4.625" style="37" customWidth="1"/>
    <col min="3586" max="3586" width="6.625" style="37" bestFit="1" customWidth="1"/>
    <col min="3587" max="3587" width="4.625" style="37" customWidth="1"/>
    <col min="3588" max="3588" width="6.75" style="37" customWidth="1"/>
    <col min="3589" max="3589" width="5.125" style="37" customWidth="1"/>
    <col min="3590" max="3590" width="9.25" style="37" bestFit="1" customWidth="1"/>
    <col min="3591" max="3591" width="3.375" style="37" customWidth="1"/>
    <col min="3592" max="3592" width="8.25" style="37" bestFit="1" customWidth="1"/>
    <col min="3593" max="3593" width="4" style="37" customWidth="1"/>
    <col min="3594" max="3594" width="7.375" style="37" customWidth="1"/>
    <col min="3595" max="3595" width="4.125" style="37" bestFit="1" customWidth="1"/>
    <col min="3596" max="3597" width="6.75" style="37" bestFit="1" customWidth="1"/>
    <col min="3598" max="3598" width="10" style="37" customWidth="1"/>
    <col min="3599" max="3813" width="9.125" style="37"/>
    <col min="3814" max="3814" width="16.625" style="37" customWidth="1"/>
    <col min="3815" max="3815" width="5.125" style="37" bestFit="1" customWidth="1"/>
    <col min="3816" max="3816" width="9.25" style="37" bestFit="1" customWidth="1"/>
    <col min="3817" max="3817" width="4.125" style="37" bestFit="1" customWidth="1"/>
    <col min="3818" max="3818" width="8.25" style="37" bestFit="1" customWidth="1"/>
    <col min="3819" max="3819" width="5.75" style="37" customWidth="1"/>
    <col min="3820" max="3820" width="10.25" style="37" bestFit="1" customWidth="1"/>
    <col min="3821" max="3821" width="3.875" style="37" bestFit="1" customWidth="1"/>
    <col min="3822" max="3822" width="6.75" style="37" bestFit="1" customWidth="1"/>
    <col min="3823" max="3823" width="4.75" style="37" bestFit="1" customWidth="1"/>
    <col min="3824" max="3824" width="6.75" style="37" bestFit="1" customWidth="1"/>
    <col min="3825" max="3825" width="5.625" style="37" customWidth="1"/>
    <col min="3826" max="3826" width="8.25" style="37" bestFit="1" customWidth="1"/>
    <col min="3827" max="3827" width="4.125" style="37" bestFit="1" customWidth="1"/>
    <col min="3828" max="3828" width="8.25" style="37" bestFit="1" customWidth="1"/>
    <col min="3829" max="3829" width="3.875" style="37" customWidth="1"/>
    <col min="3830" max="3830" width="6.75" style="37" bestFit="1" customWidth="1"/>
    <col min="3831" max="3831" width="6.625" style="37" bestFit="1" customWidth="1"/>
    <col min="3832" max="3832" width="6.75" style="37" bestFit="1" customWidth="1"/>
    <col min="3833" max="3833" width="5.625" style="37" customWidth="1"/>
    <col min="3834" max="3834" width="8.125" style="37" customWidth="1"/>
    <col min="3835" max="3835" width="4.375" style="37" customWidth="1"/>
    <col min="3836" max="3836" width="9.25" style="37" customWidth="1"/>
    <col min="3837" max="3837" width="5.125" style="37" bestFit="1" customWidth="1"/>
    <col min="3838" max="3838" width="9.25" style="37" bestFit="1" customWidth="1"/>
    <col min="3839" max="3839" width="5.25" style="37" customWidth="1"/>
    <col min="3840" max="3840" width="8.625" style="37" customWidth="1"/>
    <col min="3841" max="3841" width="4.625" style="37" customWidth="1"/>
    <col min="3842" max="3842" width="6.625" style="37" bestFit="1" customWidth="1"/>
    <col min="3843" max="3843" width="4.625" style="37" customWidth="1"/>
    <col min="3844" max="3844" width="6.75" style="37" customWidth="1"/>
    <col min="3845" max="3845" width="5.125" style="37" customWidth="1"/>
    <col min="3846" max="3846" width="9.25" style="37" bestFit="1" customWidth="1"/>
    <col min="3847" max="3847" width="3.375" style="37" customWidth="1"/>
    <col min="3848" max="3848" width="8.25" style="37" bestFit="1" customWidth="1"/>
    <col min="3849" max="3849" width="4" style="37" customWidth="1"/>
    <col min="3850" max="3850" width="7.375" style="37" customWidth="1"/>
    <col min="3851" max="3851" width="4.125" style="37" bestFit="1" customWidth="1"/>
    <col min="3852" max="3853" width="6.75" style="37" bestFit="1" customWidth="1"/>
    <col min="3854" max="3854" width="10" style="37" customWidth="1"/>
    <col min="3855" max="4069" width="9.125" style="37"/>
    <col min="4070" max="4070" width="16.625" style="37" customWidth="1"/>
    <col min="4071" max="4071" width="5.125" style="37" bestFit="1" customWidth="1"/>
    <col min="4072" max="4072" width="9.25" style="37" bestFit="1" customWidth="1"/>
    <col min="4073" max="4073" width="4.125" style="37" bestFit="1" customWidth="1"/>
    <col min="4074" max="4074" width="8.25" style="37" bestFit="1" customWidth="1"/>
    <col min="4075" max="4075" width="5.75" style="37" customWidth="1"/>
    <col min="4076" max="4076" width="10.25" style="37" bestFit="1" customWidth="1"/>
    <col min="4077" max="4077" width="3.875" style="37" bestFit="1" customWidth="1"/>
    <col min="4078" max="4078" width="6.75" style="37" bestFit="1" customWidth="1"/>
    <col min="4079" max="4079" width="4.75" style="37" bestFit="1" customWidth="1"/>
    <col min="4080" max="4080" width="6.75" style="37" bestFit="1" customWidth="1"/>
    <col min="4081" max="4081" width="5.625" style="37" customWidth="1"/>
    <col min="4082" max="4082" width="8.25" style="37" bestFit="1" customWidth="1"/>
    <col min="4083" max="4083" width="4.125" style="37" bestFit="1" customWidth="1"/>
    <col min="4084" max="4084" width="8.25" style="37" bestFit="1" customWidth="1"/>
    <col min="4085" max="4085" width="3.875" style="37" customWidth="1"/>
    <col min="4086" max="4086" width="6.75" style="37" bestFit="1" customWidth="1"/>
    <col min="4087" max="4087" width="6.625" style="37" bestFit="1" customWidth="1"/>
    <col min="4088" max="4088" width="6.75" style="37" bestFit="1" customWidth="1"/>
    <col min="4089" max="4089" width="5.625" style="37" customWidth="1"/>
    <col min="4090" max="4090" width="8.125" style="37" customWidth="1"/>
    <col min="4091" max="4091" width="4.375" style="37" customWidth="1"/>
    <col min="4092" max="4092" width="9.25" style="37" customWidth="1"/>
    <col min="4093" max="4093" width="5.125" style="37" bestFit="1" customWidth="1"/>
    <col min="4094" max="4094" width="9.25" style="37" bestFit="1" customWidth="1"/>
    <col min="4095" max="4095" width="5.25" style="37" customWidth="1"/>
    <col min="4096" max="4096" width="8.625" style="37" customWidth="1"/>
    <col min="4097" max="4097" width="4.625" style="37" customWidth="1"/>
    <col min="4098" max="4098" width="6.625" style="37" bestFit="1" customWidth="1"/>
    <col min="4099" max="4099" width="4.625" style="37" customWidth="1"/>
    <col min="4100" max="4100" width="6.75" style="37" customWidth="1"/>
    <col min="4101" max="4101" width="5.125" style="37" customWidth="1"/>
    <col min="4102" max="4102" width="9.25" style="37" bestFit="1" customWidth="1"/>
    <col min="4103" max="4103" width="3.375" style="37" customWidth="1"/>
    <col min="4104" max="4104" width="8.25" style="37" bestFit="1" customWidth="1"/>
    <col min="4105" max="4105" width="4" style="37" customWidth="1"/>
    <col min="4106" max="4106" width="7.375" style="37" customWidth="1"/>
    <col min="4107" max="4107" width="4.125" style="37" bestFit="1" customWidth="1"/>
    <col min="4108" max="4109" width="6.75" style="37" bestFit="1" customWidth="1"/>
    <col min="4110" max="4110" width="10" style="37" customWidth="1"/>
    <col min="4111" max="4325" width="9.125" style="37"/>
    <col min="4326" max="4326" width="16.625" style="37" customWidth="1"/>
    <col min="4327" max="4327" width="5.125" style="37" bestFit="1" customWidth="1"/>
    <col min="4328" max="4328" width="9.25" style="37" bestFit="1" customWidth="1"/>
    <col min="4329" max="4329" width="4.125" style="37" bestFit="1" customWidth="1"/>
    <col min="4330" max="4330" width="8.25" style="37" bestFit="1" customWidth="1"/>
    <col min="4331" max="4331" width="5.75" style="37" customWidth="1"/>
    <col min="4332" max="4332" width="10.25" style="37" bestFit="1" customWidth="1"/>
    <col min="4333" max="4333" width="3.875" style="37" bestFit="1" customWidth="1"/>
    <col min="4334" max="4334" width="6.75" style="37" bestFit="1" customWidth="1"/>
    <col min="4335" max="4335" width="4.75" style="37" bestFit="1" customWidth="1"/>
    <col min="4336" max="4336" width="6.75" style="37" bestFit="1" customWidth="1"/>
    <col min="4337" max="4337" width="5.625" style="37" customWidth="1"/>
    <col min="4338" max="4338" width="8.25" style="37" bestFit="1" customWidth="1"/>
    <col min="4339" max="4339" width="4.125" style="37" bestFit="1" customWidth="1"/>
    <col min="4340" max="4340" width="8.25" style="37" bestFit="1" customWidth="1"/>
    <col min="4341" max="4341" width="3.875" style="37" customWidth="1"/>
    <col min="4342" max="4342" width="6.75" style="37" bestFit="1" customWidth="1"/>
    <col min="4343" max="4343" width="6.625" style="37" bestFit="1" customWidth="1"/>
    <col min="4344" max="4344" width="6.75" style="37" bestFit="1" customWidth="1"/>
    <col min="4345" max="4345" width="5.625" style="37" customWidth="1"/>
    <col min="4346" max="4346" width="8.125" style="37" customWidth="1"/>
    <col min="4347" max="4347" width="4.375" style="37" customWidth="1"/>
    <col min="4348" max="4348" width="9.25" style="37" customWidth="1"/>
    <col min="4349" max="4349" width="5.125" style="37" bestFit="1" customWidth="1"/>
    <col min="4350" max="4350" width="9.25" style="37" bestFit="1" customWidth="1"/>
    <col min="4351" max="4351" width="5.25" style="37" customWidth="1"/>
    <col min="4352" max="4352" width="8.625" style="37" customWidth="1"/>
    <col min="4353" max="4353" width="4.625" style="37" customWidth="1"/>
    <col min="4354" max="4354" width="6.625" style="37" bestFit="1" customWidth="1"/>
    <col min="4355" max="4355" width="4.625" style="37" customWidth="1"/>
    <col min="4356" max="4356" width="6.75" style="37" customWidth="1"/>
    <col min="4357" max="4357" width="5.125" style="37" customWidth="1"/>
    <col min="4358" max="4358" width="9.25" style="37" bestFit="1" customWidth="1"/>
    <col min="4359" max="4359" width="3.375" style="37" customWidth="1"/>
    <col min="4360" max="4360" width="8.25" style="37" bestFit="1" customWidth="1"/>
    <col min="4361" max="4361" width="4" style="37" customWidth="1"/>
    <col min="4362" max="4362" width="7.375" style="37" customWidth="1"/>
    <col min="4363" max="4363" width="4.125" style="37" bestFit="1" customWidth="1"/>
    <col min="4364" max="4365" width="6.75" style="37" bestFit="1" customWidth="1"/>
    <col min="4366" max="4366" width="10" style="37" customWidth="1"/>
    <col min="4367" max="4581" width="9.125" style="37"/>
    <col min="4582" max="4582" width="16.625" style="37" customWidth="1"/>
    <col min="4583" max="4583" width="5.125" style="37" bestFit="1" customWidth="1"/>
    <col min="4584" max="4584" width="9.25" style="37" bestFit="1" customWidth="1"/>
    <col min="4585" max="4585" width="4.125" style="37" bestFit="1" customWidth="1"/>
    <col min="4586" max="4586" width="8.25" style="37" bestFit="1" customWidth="1"/>
    <col min="4587" max="4587" width="5.75" style="37" customWidth="1"/>
    <col min="4588" max="4588" width="10.25" style="37" bestFit="1" customWidth="1"/>
    <col min="4589" max="4589" width="3.875" style="37" bestFit="1" customWidth="1"/>
    <col min="4590" max="4590" width="6.75" style="37" bestFit="1" customWidth="1"/>
    <col min="4591" max="4591" width="4.75" style="37" bestFit="1" customWidth="1"/>
    <col min="4592" max="4592" width="6.75" style="37" bestFit="1" customWidth="1"/>
    <col min="4593" max="4593" width="5.625" style="37" customWidth="1"/>
    <col min="4594" max="4594" width="8.25" style="37" bestFit="1" customWidth="1"/>
    <col min="4595" max="4595" width="4.125" style="37" bestFit="1" customWidth="1"/>
    <col min="4596" max="4596" width="8.25" style="37" bestFit="1" customWidth="1"/>
    <col min="4597" max="4597" width="3.875" style="37" customWidth="1"/>
    <col min="4598" max="4598" width="6.75" style="37" bestFit="1" customWidth="1"/>
    <col min="4599" max="4599" width="6.625" style="37" bestFit="1" customWidth="1"/>
    <col min="4600" max="4600" width="6.75" style="37" bestFit="1" customWidth="1"/>
    <col min="4601" max="4601" width="5.625" style="37" customWidth="1"/>
    <col min="4602" max="4602" width="8.125" style="37" customWidth="1"/>
    <col min="4603" max="4603" width="4.375" style="37" customWidth="1"/>
    <col min="4604" max="4604" width="9.25" style="37" customWidth="1"/>
    <col min="4605" max="4605" width="5.125" style="37" bestFit="1" customWidth="1"/>
    <col min="4606" max="4606" width="9.25" style="37" bestFit="1" customWidth="1"/>
    <col min="4607" max="4607" width="5.25" style="37" customWidth="1"/>
    <col min="4608" max="4608" width="8.625" style="37" customWidth="1"/>
    <col min="4609" max="4609" width="4.625" style="37" customWidth="1"/>
    <col min="4610" max="4610" width="6.625" style="37" bestFit="1" customWidth="1"/>
    <col min="4611" max="4611" width="4.625" style="37" customWidth="1"/>
    <col min="4612" max="4612" width="6.75" style="37" customWidth="1"/>
    <col min="4613" max="4613" width="5.125" style="37" customWidth="1"/>
    <col min="4614" max="4614" width="9.25" style="37" bestFit="1" customWidth="1"/>
    <col min="4615" max="4615" width="3.375" style="37" customWidth="1"/>
    <col min="4616" max="4616" width="8.25" style="37" bestFit="1" customWidth="1"/>
    <col min="4617" max="4617" width="4" style="37" customWidth="1"/>
    <col min="4618" max="4618" width="7.375" style="37" customWidth="1"/>
    <col min="4619" max="4619" width="4.125" style="37" bestFit="1" customWidth="1"/>
    <col min="4620" max="4621" width="6.75" style="37" bestFit="1" customWidth="1"/>
    <col min="4622" max="4622" width="10" style="37" customWidth="1"/>
    <col min="4623" max="4837" width="9.125" style="37"/>
    <col min="4838" max="4838" width="16.625" style="37" customWidth="1"/>
    <col min="4839" max="4839" width="5.125" style="37" bestFit="1" customWidth="1"/>
    <col min="4840" max="4840" width="9.25" style="37" bestFit="1" customWidth="1"/>
    <col min="4841" max="4841" width="4.125" style="37" bestFit="1" customWidth="1"/>
    <col min="4842" max="4842" width="8.25" style="37" bestFit="1" customWidth="1"/>
    <col min="4843" max="4843" width="5.75" style="37" customWidth="1"/>
    <col min="4844" max="4844" width="10.25" style="37" bestFit="1" customWidth="1"/>
    <col min="4845" max="4845" width="3.875" style="37" bestFit="1" customWidth="1"/>
    <col min="4846" max="4846" width="6.75" style="37" bestFit="1" customWidth="1"/>
    <col min="4847" max="4847" width="4.75" style="37" bestFit="1" customWidth="1"/>
    <col min="4848" max="4848" width="6.75" style="37" bestFit="1" customWidth="1"/>
    <col min="4849" max="4849" width="5.625" style="37" customWidth="1"/>
    <col min="4850" max="4850" width="8.25" style="37" bestFit="1" customWidth="1"/>
    <col min="4851" max="4851" width="4.125" style="37" bestFit="1" customWidth="1"/>
    <col min="4852" max="4852" width="8.25" style="37" bestFit="1" customWidth="1"/>
    <col min="4853" max="4853" width="3.875" style="37" customWidth="1"/>
    <col min="4854" max="4854" width="6.75" style="37" bestFit="1" customWidth="1"/>
    <col min="4855" max="4855" width="6.625" style="37" bestFit="1" customWidth="1"/>
    <col min="4856" max="4856" width="6.75" style="37" bestFit="1" customWidth="1"/>
    <col min="4857" max="4857" width="5.625" style="37" customWidth="1"/>
    <col min="4858" max="4858" width="8.125" style="37" customWidth="1"/>
    <col min="4859" max="4859" width="4.375" style="37" customWidth="1"/>
    <col min="4860" max="4860" width="9.25" style="37" customWidth="1"/>
    <col min="4861" max="4861" width="5.125" style="37" bestFit="1" customWidth="1"/>
    <col min="4862" max="4862" width="9.25" style="37" bestFit="1" customWidth="1"/>
    <col min="4863" max="4863" width="5.25" style="37" customWidth="1"/>
    <col min="4864" max="4864" width="8.625" style="37" customWidth="1"/>
    <col min="4865" max="4865" width="4.625" style="37" customWidth="1"/>
    <col min="4866" max="4866" width="6.625" style="37" bestFit="1" customWidth="1"/>
    <col min="4867" max="4867" width="4.625" style="37" customWidth="1"/>
    <col min="4868" max="4868" width="6.75" style="37" customWidth="1"/>
    <col min="4869" max="4869" width="5.125" style="37" customWidth="1"/>
    <col min="4870" max="4870" width="9.25" style="37" bestFit="1" customWidth="1"/>
    <col min="4871" max="4871" width="3.375" style="37" customWidth="1"/>
    <col min="4872" max="4872" width="8.25" style="37" bestFit="1" customWidth="1"/>
    <col min="4873" max="4873" width="4" style="37" customWidth="1"/>
    <col min="4874" max="4874" width="7.375" style="37" customWidth="1"/>
    <col min="4875" max="4875" width="4.125" style="37" bestFit="1" customWidth="1"/>
    <col min="4876" max="4877" width="6.75" style="37" bestFit="1" customWidth="1"/>
    <col min="4878" max="4878" width="10" style="37" customWidth="1"/>
    <col min="4879" max="5093" width="9.125" style="37"/>
    <col min="5094" max="5094" width="16.625" style="37" customWidth="1"/>
    <col min="5095" max="5095" width="5.125" style="37" bestFit="1" customWidth="1"/>
    <col min="5096" max="5096" width="9.25" style="37" bestFit="1" customWidth="1"/>
    <col min="5097" max="5097" width="4.125" style="37" bestFit="1" customWidth="1"/>
    <col min="5098" max="5098" width="8.25" style="37" bestFit="1" customWidth="1"/>
    <col min="5099" max="5099" width="5.75" style="37" customWidth="1"/>
    <col min="5100" max="5100" width="10.25" style="37" bestFit="1" customWidth="1"/>
    <col min="5101" max="5101" width="3.875" style="37" bestFit="1" customWidth="1"/>
    <col min="5102" max="5102" width="6.75" style="37" bestFit="1" customWidth="1"/>
    <col min="5103" max="5103" width="4.75" style="37" bestFit="1" customWidth="1"/>
    <col min="5104" max="5104" width="6.75" style="37" bestFit="1" customWidth="1"/>
    <col min="5105" max="5105" width="5.625" style="37" customWidth="1"/>
    <col min="5106" max="5106" width="8.25" style="37" bestFit="1" customWidth="1"/>
    <col min="5107" max="5107" width="4.125" style="37" bestFit="1" customWidth="1"/>
    <col min="5108" max="5108" width="8.25" style="37" bestFit="1" customWidth="1"/>
    <col min="5109" max="5109" width="3.875" style="37" customWidth="1"/>
    <col min="5110" max="5110" width="6.75" style="37" bestFit="1" customWidth="1"/>
    <col min="5111" max="5111" width="6.625" style="37" bestFit="1" customWidth="1"/>
    <col min="5112" max="5112" width="6.75" style="37" bestFit="1" customWidth="1"/>
    <col min="5113" max="5113" width="5.625" style="37" customWidth="1"/>
    <col min="5114" max="5114" width="8.125" style="37" customWidth="1"/>
    <col min="5115" max="5115" width="4.375" style="37" customWidth="1"/>
    <col min="5116" max="5116" width="9.25" style="37" customWidth="1"/>
    <col min="5117" max="5117" width="5.125" style="37" bestFit="1" customWidth="1"/>
    <col min="5118" max="5118" width="9.25" style="37" bestFit="1" customWidth="1"/>
    <col min="5119" max="5119" width="5.25" style="37" customWidth="1"/>
    <col min="5120" max="5120" width="8.625" style="37" customWidth="1"/>
    <col min="5121" max="5121" width="4.625" style="37" customWidth="1"/>
    <col min="5122" max="5122" width="6.625" style="37" bestFit="1" customWidth="1"/>
    <col min="5123" max="5123" width="4.625" style="37" customWidth="1"/>
    <col min="5124" max="5124" width="6.75" style="37" customWidth="1"/>
    <col min="5125" max="5125" width="5.125" style="37" customWidth="1"/>
    <col min="5126" max="5126" width="9.25" style="37" bestFit="1" customWidth="1"/>
    <col min="5127" max="5127" width="3.375" style="37" customWidth="1"/>
    <col min="5128" max="5128" width="8.25" style="37" bestFit="1" customWidth="1"/>
    <col min="5129" max="5129" width="4" style="37" customWidth="1"/>
    <col min="5130" max="5130" width="7.375" style="37" customWidth="1"/>
    <col min="5131" max="5131" width="4.125" style="37" bestFit="1" customWidth="1"/>
    <col min="5132" max="5133" width="6.75" style="37" bestFit="1" customWidth="1"/>
    <col min="5134" max="5134" width="10" style="37" customWidth="1"/>
    <col min="5135" max="5349" width="9.125" style="37"/>
    <col min="5350" max="5350" width="16.625" style="37" customWidth="1"/>
    <col min="5351" max="5351" width="5.125" style="37" bestFit="1" customWidth="1"/>
    <col min="5352" max="5352" width="9.25" style="37" bestFit="1" customWidth="1"/>
    <col min="5353" max="5353" width="4.125" style="37" bestFit="1" customWidth="1"/>
    <col min="5354" max="5354" width="8.25" style="37" bestFit="1" customWidth="1"/>
    <col min="5355" max="5355" width="5.75" style="37" customWidth="1"/>
    <col min="5356" max="5356" width="10.25" style="37" bestFit="1" customWidth="1"/>
    <col min="5357" max="5357" width="3.875" style="37" bestFit="1" customWidth="1"/>
    <col min="5358" max="5358" width="6.75" style="37" bestFit="1" customWidth="1"/>
    <col min="5359" max="5359" width="4.75" style="37" bestFit="1" customWidth="1"/>
    <col min="5360" max="5360" width="6.75" style="37" bestFit="1" customWidth="1"/>
    <col min="5361" max="5361" width="5.625" style="37" customWidth="1"/>
    <col min="5362" max="5362" width="8.25" style="37" bestFit="1" customWidth="1"/>
    <col min="5363" max="5363" width="4.125" style="37" bestFit="1" customWidth="1"/>
    <col min="5364" max="5364" width="8.25" style="37" bestFit="1" customWidth="1"/>
    <col min="5365" max="5365" width="3.875" style="37" customWidth="1"/>
    <col min="5366" max="5366" width="6.75" style="37" bestFit="1" customWidth="1"/>
    <col min="5367" max="5367" width="6.625" style="37" bestFit="1" customWidth="1"/>
    <col min="5368" max="5368" width="6.75" style="37" bestFit="1" customWidth="1"/>
    <col min="5369" max="5369" width="5.625" style="37" customWidth="1"/>
    <col min="5370" max="5370" width="8.125" style="37" customWidth="1"/>
    <col min="5371" max="5371" width="4.375" style="37" customWidth="1"/>
    <col min="5372" max="5372" width="9.25" style="37" customWidth="1"/>
    <col min="5373" max="5373" width="5.125" style="37" bestFit="1" customWidth="1"/>
    <col min="5374" max="5374" width="9.25" style="37" bestFit="1" customWidth="1"/>
    <col min="5375" max="5375" width="5.25" style="37" customWidth="1"/>
    <col min="5376" max="5376" width="8.625" style="37" customWidth="1"/>
    <col min="5377" max="5377" width="4.625" style="37" customWidth="1"/>
    <col min="5378" max="5378" width="6.625" style="37" bestFit="1" customWidth="1"/>
    <col min="5379" max="5379" width="4.625" style="37" customWidth="1"/>
    <col min="5380" max="5380" width="6.75" style="37" customWidth="1"/>
    <col min="5381" max="5381" width="5.125" style="37" customWidth="1"/>
    <col min="5382" max="5382" width="9.25" style="37" bestFit="1" customWidth="1"/>
    <col min="5383" max="5383" width="3.375" style="37" customWidth="1"/>
    <col min="5384" max="5384" width="8.25" style="37" bestFit="1" customWidth="1"/>
    <col min="5385" max="5385" width="4" style="37" customWidth="1"/>
    <col min="5386" max="5386" width="7.375" style="37" customWidth="1"/>
    <col min="5387" max="5387" width="4.125" style="37" bestFit="1" customWidth="1"/>
    <col min="5388" max="5389" width="6.75" style="37" bestFit="1" customWidth="1"/>
    <col min="5390" max="5390" width="10" style="37" customWidth="1"/>
    <col min="5391" max="5605" width="9.125" style="37"/>
    <col min="5606" max="5606" width="16.625" style="37" customWidth="1"/>
    <col min="5607" max="5607" width="5.125" style="37" bestFit="1" customWidth="1"/>
    <col min="5608" max="5608" width="9.25" style="37" bestFit="1" customWidth="1"/>
    <col min="5609" max="5609" width="4.125" style="37" bestFit="1" customWidth="1"/>
    <col min="5610" max="5610" width="8.25" style="37" bestFit="1" customWidth="1"/>
    <col min="5611" max="5611" width="5.75" style="37" customWidth="1"/>
    <col min="5612" max="5612" width="10.25" style="37" bestFit="1" customWidth="1"/>
    <col min="5613" max="5613" width="3.875" style="37" bestFit="1" customWidth="1"/>
    <col min="5614" max="5614" width="6.75" style="37" bestFit="1" customWidth="1"/>
    <col min="5615" max="5615" width="4.75" style="37" bestFit="1" customWidth="1"/>
    <col min="5616" max="5616" width="6.75" style="37" bestFit="1" customWidth="1"/>
    <col min="5617" max="5617" width="5.625" style="37" customWidth="1"/>
    <col min="5618" max="5618" width="8.25" style="37" bestFit="1" customWidth="1"/>
    <col min="5619" max="5619" width="4.125" style="37" bestFit="1" customWidth="1"/>
    <col min="5620" max="5620" width="8.25" style="37" bestFit="1" customWidth="1"/>
    <col min="5621" max="5621" width="3.875" style="37" customWidth="1"/>
    <col min="5622" max="5622" width="6.75" style="37" bestFit="1" customWidth="1"/>
    <col min="5623" max="5623" width="6.625" style="37" bestFit="1" customWidth="1"/>
    <col min="5624" max="5624" width="6.75" style="37" bestFit="1" customWidth="1"/>
    <col min="5625" max="5625" width="5.625" style="37" customWidth="1"/>
    <col min="5626" max="5626" width="8.125" style="37" customWidth="1"/>
    <col min="5627" max="5627" width="4.375" style="37" customWidth="1"/>
    <col min="5628" max="5628" width="9.25" style="37" customWidth="1"/>
    <col min="5629" max="5629" width="5.125" style="37" bestFit="1" customWidth="1"/>
    <col min="5630" max="5630" width="9.25" style="37" bestFit="1" customWidth="1"/>
    <col min="5631" max="5631" width="5.25" style="37" customWidth="1"/>
    <col min="5632" max="5632" width="8.625" style="37" customWidth="1"/>
    <col min="5633" max="5633" width="4.625" style="37" customWidth="1"/>
    <col min="5634" max="5634" width="6.625" style="37" bestFit="1" customWidth="1"/>
    <col min="5635" max="5635" width="4.625" style="37" customWidth="1"/>
    <col min="5636" max="5636" width="6.75" style="37" customWidth="1"/>
    <col min="5637" max="5637" width="5.125" style="37" customWidth="1"/>
    <col min="5638" max="5638" width="9.25" style="37" bestFit="1" customWidth="1"/>
    <col min="5639" max="5639" width="3.375" style="37" customWidth="1"/>
    <col min="5640" max="5640" width="8.25" style="37" bestFit="1" customWidth="1"/>
    <col min="5641" max="5641" width="4" style="37" customWidth="1"/>
    <col min="5642" max="5642" width="7.375" style="37" customWidth="1"/>
    <col min="5643" max="5643" width="4.125" style="37" bestFit="1" customWidth="1"/>
    <col min="5644" max="5645" width="6.75" style="37" bestFit="1" customWidth="1"/>
    <col min="5646" max="5646" width="10" style="37" customWidth="1"/>
    <col min="5647" max="5861" width="9.125" style="37"/>
    <col min="5862" max="5862" width="16.625" style="37" customWidth="1"/>
    <col min="5863" max="5863" width="5.125" style="37" bestFit="1" customWidth="1"/>
    <col min="5864" max="5864" width="9.25" style="37" bestFit="1" customWidth="1"/>
    <col min="5865" max="5865" width="4.125" style="37" bestFit="1" customWidth="1"/>
    <col min="5866" max="5866" width="8.25" style="37" bestFit="1" customWidth="1"/>
    <col min="5867" max="5867" width="5.75" style="37" customWidth="1"/>
    <col min="5868" max="5868" width="10.25" style="37" bestFit="1" customWidth="1"/>
    <col min="5869" max="5869" width="3.875" style="37" bestFit="1" customWidth="1"/>
    <col min="5870" max="5870" width="6.75" style="37" bestFit="1" customWidth="1"/>
    <col min="5871" max="5871" width="4.75" style="37" bestFit="1" customWidth="1"/>
    <col min="5872" max="5872" width="6.75" style="37" bestFit="1" customWidth="1"/>
    <col min="5873" max="5873" width="5.625" style="37" customWidth="1"/>
    <col min="5874" max="5874" width="8.25" style="37" bestFit="1" customWidth="1"/>
    <col min="5875" max="5875" width="4.125" style="37" bestFit="1" customWidth="1"/>
    <col min="5876" max="5876" width="8.25" style="37" bestFit="1" customWidth="1"/>
    <col min="5877" max="5877" width="3.875" style="37" customWidth="1"/>
    <col min="5878" max="5878" width="6.75" style="37" bestFit="1" customWidth="1"/>
    <col min="5879" max="5879" width="6.625" style="37" bestFit="1" customWidth="1"/>
    <col min="5880" max="5880" width="6.75" style="37" bestFit="1" customWidth="1"/>
    <col min="5881" max="5881" width="5.625" style="37" customWidth="1"/>
    <col min="5882" max="5882" width="8.125" style="37" customWidth="1"/>
    <col min="5883" max="5883" width="4.375" style="37" customWidth="1"/>
    <col min="5884" max="5884" width="9.25" style="37" customWidth="1"/>
    <col min="5885" max="5885" width="5.125" style="37" bestFit="1" customWidth="1"/>
    <col min="5886" max="5886" width="9.25" style="37" bestFit="1" customWidth="1"/>
    <col min="5887" max="5887" width="5.25" style="37" customWidth="1"/>
    <col min="5888" max="5888" width="8.625" style="37" customWidth="1"/>
    <col min="5889" max="5889" width="4.625" style="37" customWidth="1"/>
    <col min="5890" max="5890" width="6.625" style="37" bestFit="1" customWidth="1"/>
    <col min="5891" max="5891" width="4.625" style="37" customWidth="1"/>
    <col min="5892" max="5892" width="6.75" style="37" customWidth="1"/>
    <col min="5893" max="5893" width="5.125" style="37" customWidth="1"/>
    <col min="5894" max="5894" width="9.25" style="37" bestFit="1" customWidth="1"/>
    <col min="5895" max="5895" width="3.375" style="37" customWidth="1"/>
    <col min="5896" max="5896" width="8.25" style="37" bestFit="1" customWidth="1"/>
    <col min="5897" max="5897" width="4" style="37" customWidth="1"/>
    <col min="5898" max="5898" width="7.375" style="37" customWidth="1"/>
    <col min="5899" max="5899" width="4.125" style="37" bestFit="1" customWidth="1"/>
    <col min="5900" max="5901" width="6.75" style="37" bestFit="1" customWidth="1"/>
    <col min="5902" max="5902" width="10" style="37" customWidth="1"/>
    <col min="5903" max="6117" width="9.125" style="37"/>
    <col min="6118" max="6118" width="16.625" style="37" customWidth="1"/>
    <col min="6119" max="6119" width="5.125" style="37" bestFit="1" customWidth="1"/>
    <col min="6120" max="6120" width="9.25" style="37" bestFit="1" customWidth="1"/>
    <col min="6121" max="6121" width="4.125" style="37" bestFit="1" customWidth="1"/>
    <col min="6122" max="6122" width="8.25" style="37" bestFit="1" customWidth="1"/>
    <col min="6123" max="6123" width="5.75" style="37" customWidth="1"/>
    <col min="6124" max="6124" width="10.25" style="37" bestFit="1" customWidth="1"/>
    <col min="6125" max="6125" width="3.875" style="37" bestFit="1" customWidth="1"/>
    <col min="6126" max="6126" width="6.75" style="37" bestFit="1" customWidth="1"/>
    <col min="6127" max="6127" width="4.75" style="37" bestFit="1" customWidth="1"/>
    <col min="6128" max="6128" width="6.75" style="37" bestFit="1" customWidth="1"/>
    <col min="6129" max="6129" width="5.625" style="37" customWidth="1"/>
    <col min="6130" max="6130" width="8.25" style="37" bestFit="1" customWidth="1"/>
    <col min="6131" max="6131" width="4.125" style="37" bestFit="1" customWidth="1"/>
    <col min="6132" max="6132" width="8.25" style="37" bestFit="1" customWidth="1"/>
    <col min="6133" max="6133" width="3.875" style="37" customWidth="1"/>
    <col min="6134" max="6134" width="6.75" style="37" bestFit="1" customWidth="1"/>
    <col min="6135" max="6135" width="6.625" style="37" bestFit="1" customWidth="1"/>
    <col min="6136" max="6136" width="6.75" style="37" bestFit="1" customWidth="1"/>
    <col min="6137" max="6137" width="5.625" style="37" customWidth="1"/>
    <col min="6138" max="6138" width="8.125" style="37" customWidth="1"/>
    <col min="6139" max="6139" width="4.375" style="37" customWidth="1"/>
    <col min="6140" max="6140" width="9.25" style="37" customWidth="1"/>
    <col min="6141" max="6141" width="5.125" style="37" bestFit="1" customWidth="1"/>
    <col min="6142" max="6142" width="9.25" style="37" bestFit="1" customWidth="1"/>
    <col min="6143" max="6143" width="5.25" style="37" customWidth="1"/>
    <col min="6144" max="6144" width="8.625" style="37" customWidth="1"/>
    <col min="6145" max="6145" width="4.625" style="37" customWidth="1"/>
    <col min="6146" max="6146" width="6.625" style="37" bestFit="1" customWidth="1"/>
    <col min="6147" max="6147" width="4.625" style="37" customWidth="1"/>
    <col min="6148" max="6148" width="6.75" style="37" customWidth="1"/>
    <col min="6149" max="6149" width="5.125" style="37" customWidth="1"/>
    <col min="6150" max="6150" width="9.25" style="37" bestFit="1" customWidth="1"/>
    <col min="6151" max="6151" width="3.375" style="37" customWidth="1"/>
    <col min="6152" max="6152" width="8.25" style="37" bestFit="1" customWidth="1"/>
    <col min="6153" max="6153" width="4" style="37" customWidth="1"/>
    <col min="6154" max="6154" width="7.375" style="37" customWidth="1"/>
    <col min="6155" max="6155" width="4.125" style="37" bestFit="1" customWidth="1"/>
    <col min="6156" max="6157" width="6.75" style="37" bestFit="1" customWidth="1"/>
    <col min="6158" max="6158" width="10" style="37" customWidth="1"/>
    <col min="6159" max="6373" width="9.125" style="37"/>
    <col min="6374" max="6374" width="16.625" style="37" customWidth="1"/>
    <col min="6375" max="6375" width="5.125" style="37" bestFit="1" customWidth="1"/>
    <col min="6376" max="6376" width="9.25" style="37" bestFit="1" customWidth="1"/>
    <col min="6377" max="6377" width="4.125" style="37" bestFit="1" customWidth="1"/>
    <col min="6378" max="6378" width="8.25" style="37" bestFit="1" customWidth="1"/>
    <col min="6379" max="6379" width="5.75" style="37" customWidth="1"/>
    <col min="6380" max="6380" width="10.25" style="37" bestFit="1" customWidth="1"/>
    <col min="6381" max="6381" width="3.875" style="37" bestFit="1" customWidth="1"/>
    <col min="6382" max="6382" width="6.75" style="37" bestFit="1" customWidth="1"/>
    <col min="6383" max="6383" width="4.75" style="37" bestFit="1" customWidth="1"/>
    <col min="6384" max="6384" width="6.75" style="37" bestFit="1" customWidth="1"/>
    <col min="6385" max="6385" width="5.625" style="37" customWidth="1"/>
    <col min="6386" max="6386" width="8.25" style="37" bestFit="1" customWidth="1"/>
    <col min="6387" max="6387" width="4.125" style="37" bestFit="1" customWidth="1"/>
    <col min="6388" max="6388" width="8.25" style="37" bestFit="1" customWidth="1"/>
    <col min="6389" max="6389" width="3.875" style="37" customWidth="1"/>
    <col min="6390" max="6390" width="6.75" style="37" bestFit="1" customWidth="1"/>
    <col min="6391" max="6391" width="6.625" style="37" bestFit="1" customWidth="1"/>
    <col min="6392" max="6392" width="6.75" style="37" bestFit="1" customWidth="1"/>
    <col min="6393" max="6393" width="5.625" style="37" customWidth="1"/>
    <col min="6394" max="6394" width="8.125" style="37" customWidth="1"/>
    <col min="6395" max="6395" width="4.375" style="37" customWidth="1"/>
    <col min="6396" max="6396" width="9.25" style="37" customWidth="1"/>
    <col min="6397" max="6397" width="5.125" style="37" bestFit="1" customWidth="1"/>
    <col min="6398" max="6398" width="9.25" style="37" bestFit="1" customWidth="1"/>
    <col min="6399" max="6399" width="5.25" style="37" customWidth="1"/>
    <col min="6400" max="6400" width="8.625" style="37" customWidth="1"/>
    <col min="6401" max="6401" width="4.625" style="37" customWidth="1"/>
    <col min="6402" max="6402" width="6.625" style="37" bestFit="1" customWidth="1"/>
    <col min="6403" max="6403" width="4.625" style="37" customWidth="1"/>
    <col min="6404" max="6404" width="6.75" style="37" customWidth="1"/>
    <col min="6405" max="6405" width="5.125" style="37" customWidth="1"/>
    <col min="6406" max="6406" width="9.25" style="37" bestFit="1" customWidth="1"/>
    <col min="6407" max="6407" width="3.375" style="37" customWidth="1"/>
    <col min="6408" max="6408" width="8.25" style="37" bestFit="1" customWidth="1"/>
    <col min="6409" max="6409" width="4" style="37" customWidth="1"/>
    <col min="6410" max="6410" width="7.375" style="37" customWidth="1"/>
    <col min="6411" max="6411" width="4.125" style="37" bestFit="1" customWidth="1"/>
    <col min="6412" max="6413" width="6.75" style="37" bestFit="1" customWidth="1"/>
    <col min="6414" max="6414" width="10" style="37" customWidth="1"/>
    <col min="6415" max="6629" width="9.125" style="37"/>
    <col min="6630" max="6630" width="16.625" style="37" customWidth="1"/>
    <col min="6631" max="6631" width="5.125" style="37" bestFit="1" customWidth="1"/>
    <col min="6632" max="6632" width="9.25" style="37" bestFit="1" customWidth="1"/>
    <col min="6633" max="6633" width="4.125" style="37" bestFit="1" customWidth="1"/>
    <col min="6634" max="6634" width="8.25" style="37" bestFit="1" customWidth="1"/>
    <col min="6635" max="6635" width="5.75" style="37" customWidth="1"/>
    <col min="6636" max="6636" width="10.25" style="37" bestFit="1" customWidth="1"/>
    <col min="6637" max="6637" width="3.875" style="37" bestFit="1" customWidth="1"/>
    <col min="6638" max="6638" width="6.75" style="37" bestFit="1" customWidth="1"/>
    <col min="6639" max="6639" width="4.75" style="37" bestFit="1" customWidth="1"/>
    <col min="6640" max="6640" width="6.75" style="37" bestFit="1" customWidth="1"/>
    <col min="6641" max="6641" width="5.625" style="37" customWidth="1"/>
    <col min="6642" max="6642" width="8.25" style="37" bestFit="1" customWidth="1"/>
    <col min="6643" max="6643" width="4.125" style="37" bestFit="1" customWidth="1"/>
    <col min="6644" max="6644" width="8.25" style="37" bestFit="1" customWidth="1"/>
    <col min="6645" max="6645" width="3.875" style="37" customWidth="1"/>
    <col min="6646" max="6646" width="6.75" style="37" bestFit="1" customWidth="1"/>
    <col min="6647" max="6647" width="6.625" style="37" bestFit="1" customWidth="1"/>
    <col min="6648" max="6648" width="6.75" style="37" bestFit="1" customWidth="1"/>
    <col min="6649" max="6649" width="5.625" style="37" customWidth="1"/>
    <col min="6650" max="6650" width="8.125" style="37" customWidth="1"/>
    <col min="6651" max="6651" width="4.375" style="37" customWidth="1"/>
    <col min="6652" max="6652" width="9.25" style="37" customWidth="1"/>
    <col min="6653" max="6653" width="5.125" style="37" bestFit="1" customWidth="1"/>
    <col min="6654" max="6654" width="9.25" style="37" bestFit="1" customWidth="1"/>
    <col min="6655" max="6655" width="5.25" style="37" customWidth="1"/>
    <col min="6656" max="6656" width="8.625" style="37" customWidth="1"/>
    <col min="6657" max="6657" width="4.625" style="37" customWidth="1"/>
    <col min="6658" max="6658" width="6.625" style="37" bestFit="1" customWidth="1"/>
    <col min="6659" max="6659" width="4.625" style="37" customWidth="1"/>
    <col min="6660" max="6660" width="6.75" style="37" customWidth="1"/>
    <col min="6661" max="6661" width="5.125" style="37" customWidth="1"/>
    <col min="6662" max="6662" width="9.25" style="37" bestFit="1" customWidth="1"/>
    <col min="6663" max="6663" width="3.375" style="37" customWidth="1"/>
    <col min="6664" max="6664" width="8.25" style="37" bestFit="1" customWidth="1"/>
    <col min="6665" max="6665" width="4" style="37" customWidth="1"/>
    <col min="6666" max="6666" width="7.375" style="37" customWidth="1"/>
    <col min="6667" max="6667" width="4.125" style="37" bestFit="1" customWidth="1"/>
    <col min="6668" max="6669" width="6.75" style="37" bestFit="1" customWidth="1"/>
    <col min="6670" max="6670" width="10" style="37" customWidth="1"/>
    <col min="6671" max="6885" width="9.125" style="37"/>
    <col min="6886" max="6886" width="16.625" style="37" customWidth="1"/>
    <col min="6887" max="6887" width="5.125" style="37" bestFit="1" customWidth="1"/>
    <col min="6888" max="6888" width="9.25" style="37" bestFit="1" customWidth="1"/>
    <col min="6889" max="6889" width="4.125" style="37" bestFit="1" customWidth="1"/>
    <col min="6890" max="6890" width="8.25" style="37" bestFit="1" customWidth="1"/>
    <col min="6891" max="6891" width="5.75" style="37" customWidth="1"/>
    <col min="6892" max="6892" width="10.25" style="37" bestFit="1" customWidth="1"/>
    <col min="6893" max="6893" width="3.875" style="37" bestFit="1" customWidth="1"/>
    <col min="6894" max="6894" width="6.75" style="37" bestFit="1" customWidth="1"/>
    <col min="6895" max="6895" width="4.75" style="37" bestFit="1" customWidth="1"/>
    <col min="6896" max="6896" width="6.75" style="37" bestFit="1" customWidth="1"/>
    <col min="6897" max="6897" width="5.625" style="37" customWidth="1"/>
    <col min="6898" max="6898" width="8.25" style="37" bestFit="1" customWidth="1"/>
    <col min="6899" max="6899" width="4.125" style="37" bestFit="1" customWidth="1"/>
    <col min="6900" max="6900" width="8.25" style="37" bestFit="1" customWidth="1"/>
    <col min="6901" max="6901" width="3.875" style="37" customWidth="1"/>
    <col min="6902" max="6902" width="6.75" style="37" bestFit="1" customWidth="1"/>
    <col min="6903" max="6903" width="6.625" style="37" bestFit="1" customWidth="1"/>
    <col min="6904" max="6904" width="6.75" style="37" bestFit="1" customWidth="1"/>
    <col min="6905" max="6905" width="5.625" style="37" customWidth="1"/>
    <col min="6906" max="6906" width="8.125" style="37" customWidth="1"/>
    <col min="6907" max="6907" width="4.375" style="37" customWidth="1"/>
    <col min="6908" max="6908" width="9.25" style="37" customWidth="1"/>
    <col min="6909" max="6909" width="5.125" style="37" bestFit="1" customWidth="1"/>
    <col min="6910" max="6910" width="9.25" style="37" bestFit="1" customWidth="1"/>
    <col min="6911" max="6911" width="5.25" style="37" customWidth="1"/>
    <col min="6912" max="6912" width="8.625" style="37" customWidth="1"/>
    <col min="6913" max="6913" width="4.625" style="37" customWidth="1"/>
    <col min="6914" max="6914" width="6.625" style="37" bestFit="1" customWidth="1"/>
    <col min="6915" max="6915" width="4.625" style="37" customWidth="1"/>
    <col min="6916" max="6916" width="6.75" style="37" customWidth="1"/>
    <col min="6917" max="6917" width="5.125" style="37" customWidth="1"/>
    <col min="6918" max="6918" width="9.25" style="37" bestFit="1" customWidth="1"/>
    <col min="6919" max="6919" width="3.375" style="37" customWidth="1"/>
    <col min="6920" max="6920" width="8.25" style="37" bestFit="1" customWidth="1"/>
    <col min="6921" max="6921" width="4" style="37" customWidth="1"/>
    <col min="6922" max="6922" width="7.375" style="37" customWidth="1"/>
    <col min="6923" max="6923" width="4.125" style="37" bestFit="1" customWidth="1"/>
    <col min="6924" max="6925" width="6.75" style="37" bestFit="1" customWidth="1"/>
    <col min="6926" max="6926" width="10" style="37" customWidth="1"/>
    <col min="6927" max="7141" width="9.125" style="37"/>
    <col min="7142" max="7142" width="16.625" style="37" customWidth="1"/>
    <col min="7143" max="7143" width="5.125" style="37" bestFit="1" customWidth="1"/>
    <col min="7144" max="7144" width="9.25" style="37" bestFit="1" customWidth="1"/>
    <col min="7145" max="7145" width="4.125" style="37" bestFit="1" customWidth="1"/>
    <col min="7146" max="7146" width="8.25" style="37" bestFit="1" customWidth="1"/>
    <col min="7147" max="7147" width="5.75" style="37" customWidth="1"/>
    <col min="7148" max="7148" width="10.25" style="37" bestFit="1" customWidth="1"/>
    <col min="7149" max="7149" width="3.875" style="37" bestFit="1" customWidth="1"/>
    <col min="7150" max="7150" width="6.75" style="37" bestFit="1" customWidth="1"/>
    <col min="7151" max="7151" width="4.75" style="37" bestFit="1" customWidth="1"/>
    <col min="7152" max="7152" width="6.75" style="37" bestFit="1" customWidth="1"/>
    <col min="7153" max="7153" width="5.625" style="37" customWidth="1"/>
    <col min="7154" max="7154" width="8.25" style="37" bestFit="1" customWidth="1"/>
    <col min="7155" max="7155" width="4.125" style="37" bestFit="1" customWidth="1"/>
    <col min="7156" max="7156" width="8.25" style="37" bestFit="1" customWidth="1"/>
    <col min="7157" max="7157" width="3.875" style="37" customWidth="1"/>
    <col min="7158" max="7158" width="6.75" style="37" bestFit="1" customWidth="1"/>
    <col min="7159" max="7159" width="6.625" style="37" bestFit="1" customWidth="1"/>
    <col min="7160" max="7160" width="6.75" style="37" bestFit="1" customWidth="1"/>
    <col min="7161" max="7161" width="5.625" style="37" customWidth="1"/>
    <col min="7162" max="7162" width="8.125" style="37" customWidth="1"/>
    <col min="7163" max="7163" width="4.375" style="37" customWidth="1"/>
    <col min="7164" max="7164" width="9.25" style="37" customWidth="1"/>
    <col min="7165" max="7165" width="5.125" style="37" bestFit="1" customWidth="1"/>
    <col min="7166" max="7166" width="9.25" style="37" bestFit="1" customWidth="1"/>
    <col min="7167" max="7167" width="5.25" style="37" customWidth="1"/>
    <col min="7168" max="7168" width="8.625" style="37" customWidth="1"/>
    <col min="7169" max="7169" width="4.625" style="37" customWidth="1"/>
    <col min="7170" max="7170" width="6.625" style="37" bestFit="1" customWidth="1"/>
    <col min="7171" max="7171" width="4.625" style="37" customWidth="1"/>
    <col min="7172" max="7172" width="6.75" style="37" customWidth="1"/>
    <col min="7173" max="7173" width="5.125" style="37" customWidth="1"/>
    <col min="7174" max="7174" width="9.25" style="37" bestFit="1" customWidth="1"/>
    <col min="7175" max="7175" width="3.375" style="37" customWidth="1"/>
    <col min="7176" max="7176" width="8.25" style="37" bestFit="1" customWidth="1"/>
    <col min="7177" max="7177" width="4" style="37" customWidth="1"/>
    <col min="7178" max="7178" width="7.375" style="37" customWidth="1"/>
    <col min="7179" max="7179" width="4.125" style="37" bestFit="1" customWidth="1"/>
    <col min="7180" max="7181" width="6.75" style="37" bestFit="1" customWidth="1"/>
    <col min="7182" max="7182" width="10" style="37" customWidth="1"/>
    <col min="7183" max="7397" width="9.125" style="37"/>
    <col min="7398" max="7398" width="16.625" style="37" customWidth="1"/>
    <col min="7399" max="7399" width="5.125" style="37" bestFit="1" customWidth="1"/>
    <col min="7400" max="7400" width="9.25" style="37" bestFit="1" customWidth="1"/>
    <col min="7401" max="7401" width="4.125" style="37" bestFit="1" customWidth="1"/>
    <col min="7402" max="7402" width="8.25" style="37" bestFit="1" customWidth="1"/>
    <col min="7403" max="7403" width="5.75" style="37" customWidth="1"/>
    <col min="7404" max="7404" width="10.25" style="37" bestFit="1" customWidth="1"/>
    <col min="7405" max="7405" width="3.875" style="37" bestFit="1" customWidth="1"/>
    <col min="7406" max="7406" width="6.75" style="37" bestFit="1" customWidth="1"/>
    <col min="7407" max="7407" width="4.75" style="37" bestFit="1" customWidth="1"/>
    <col min="7408" max="7408" width="6.75" style="37" bestFit="1" customWidth="1"/>
    <col min="7409" max="7409" width="5.625" style="37" customWidth="1"/>
    <col min="7410" max="7410" width="8.25" style="37" bestFit="1" customWidth="1"/>
    <col min="7411" max="7411" width="4.125" style="37" bestFit="1" customWidth="1"/>
    <col min="7412" max="7412" width="8.25" style="37" bestFit="1" customWidth="1"/>
    <col min="7413" max="7413" width="3.875" style="37" customWidth="1"/>
    <col min="7414" max="7414" width="6.75" style="37" bestFit="1" customWidth="1"/>
    <col min="7415" max="7415" width="6.625" style="37" bestFit="1" customWidth="1"/>
    <col min="7416" max="7416" width="6.75" style="37" bestFit="1" customWidth="1"/>
    <col min="7417" max="7417" width="5.625" style="37" customWidth="1"/>
    <col min="7418" max="7418" width="8.125" style="37" customWidth="1"/>
    <col min="7419" max="7419" width="4.375" style="37" customWidth="1"/>
    <col min="7420" max="7420" width="9.25" style="37" customWidth="1"/>
    <col min="7421" max="7421" width="5.125" style="37" bestFit="1" customWidth="1"/>
    <col min="7422" max="7422" width="9.25" style="37" bestFit="1" customWidth="1"/>
    <col min="7423" max="7423" width="5.25" style="37" customWidth="1"/>
    <col min="7424" max="7424" width="8.625" style="37" customWidth="1"/>
    <col min="7425" max="7425" width="4.625" style="37" customWidth="1"/>
    <col min="7426" max="7426" width="6.625" style="37" bestFit="1" customWidth="1"/>
    <col min="7427" max="7427" width="4.625" style="37" customWidth="1"/>
    <col min="7428" max="7428" width="6.75" style="37" customWidth="1"/>
    <col min="7429" max="7429" width="5.125" style="37" customWidth="1"/>
    <col min="7430" max="7430" width="9.25" style="37" bestFit="1" customWidth="1"/>
    <col min="7431" max="7431" width="3.375" style="37" customWidth="1"/>
    <col min="7432" max="7432" width="8.25" style="37" bestFit="1" customWidth="1"/>
    <col min="7433" max="7433" width="4" style="37" customWidth="1"/>
    <col min="7434" max="7434" width="7.375" style="37" customWidth="1"/>
    <col min="7435" max="7435" width="4.125" style="37" bestFit="1" customWidth="1"/>
    <col min="7436" max="7437" width="6.75" style="37" bestFit="1" customWidth="1"/>
    <col min="7438" max="7438" width="10" style="37" customWidth="1"/>
    <col min="7439" max="7653" width="9.125" style="37"/>
    <col min="7654" max="7654" width="16.625" style="37" customWidth="1"/>
    <col min="7655" max="7655" width="5.125" style="37" bestFit="1" customWidth="1"/>
    <col min="7656" max="7656" width="9.25" style="37" bestFit="1" customWidth="1"/>
    <col min="7657" max="7657" width="4.125" style="37" bestFit="1" customWidth="1"/>
    <col min="7658" max="7658" width="8.25" style="37" bestFit="1" customWidth="1"/>
    <col min="7659" max="7659" width="5.75" style="37" customWidth="1"/>
    <col min="7660" max="7660" width="10.25" style="37" bestFit="1" customWidth="1"/>
    <col min="7661" max="7661" width="3.875" style="37" bestFit="1" customWidth="1"/>
    <col min="7662" max="7662" width="6.75" style="37" bestFit="1" customWidth="1"/>
    <col min="7663" max="7663" width="4.75" style="37" bestFit="1" customWidth="1"/>
    <col min="7664" max="7664" width="6.75" style="37" bestFit="1" customWidth="1"/>
    <col min="7665" max="7665" width="5.625" style="37" customWidth="1"/>
    <col min="7666" max="7666" width="8.25" style="37" bestFit="1" customWidth="1"/>
    <col min="7667" max="7667" width="4.125" style="37" bestFit="1" customWidth="1"/>
    <col min="7668" max="7668" width="8.25" style="37" bestFit="1" customWidth="1"/>
    <col min="7669" max="7669" width="3.875" style="37" customWidth="1"/>
    <col min="7670" max="7670" width="6.75" style="37" bestFit="1" customWidth="1"/>
    <col min="7671" max="7671" width="6.625" style="37" bestFit="1" customWidth="1"/>
    <col min="7672" max="7672" width="6.75" style="37" bestFit="1" customWidth="1"/>
    <col min="7673" max="7673" width="5.625" style="37" customWidth="1"/>
    <col min="7674" max="7674" width="8.125" style="37" customWidth="1"/>
    <col min="7675" max="7675" width="4.375" style="37" customWidth="1"/>
    <col min="7676" max="7676" width="9.25" style="37" customWidth="1"/>
    <col min="7677" max="7677" width="5.125" style="37" bestFit="1" customWidth="1"/>
    <col min="7678" max="7678" width="9.25" style="37" bestFit="1" customWidth="1"/>
    <col min="7679" max="7679" width="5.25" style="37" customWidth="1"/>
    <col min="7680" max="7680" width="8.625" style="37" customWidth="1"/>
    <col min="7681" max="7681" width="4.625" style="37" customWidth="1"/>
    <col min="7682" max="7682" width="6.625" style="37" bestFit="1" customWidth="1"/>
    <col min="7683" max="7683" width="4.625" style="37" customWidth="1"/>
    <col min="7684" max="7684" width="6.75" style="37" customWidth="1"/>
    <col min="7685" max="7685" width="5.125" style="37" customWidth="1"/>
    <col min="7686" max="7686" width="9.25" style="37" bestFit="1" customWidth="1"/>
    <col min="7687" max="7687" width="3.375" style="37" customWidth="1"/>
    <col min="7688" max="7688" width="8.25" style="37" bestFit="1" customWidth="1"/>
    <col min="7689" max="7689" width="4" style="37" customWidth="1"/>
    <col min="7690" max="7690" width="7.375" style="37" customWidth="1"/>
    <col min="7691" max="7691" width="4.125" style="37" bestFit="1" customWidth="1"/>
    <col min="7692" max="7693" width="6.75" style="37" bestFit="1" customWidth="1"/>
    <col min="7694" max="7694" width="10" style="37" customWidth="1"/>
    <col min="7695" max="7909" width="9.125" style="37"/>
    <col min="7910" max="7910" width="16.625" style="37" customWidth="1"/>
    <col min="7911" max="7911" width="5.125" style="37" bestFit="1" customWidth="1"/>
    <col min="7912" max="7912" width="9.25" style="37" bestFit="1" customWidth="1"/>
    <col min="7913" max="7913" width="4.125" style="37" bestFit="1" customWidth="1"/>
    <col min="7914" max="7914" width="8.25" style="37" bestFit="1" customWidth="1"/>
    <col min="7915" max="7915" width="5.75" style="37" customWidth="1"/>
    <col min="7916" max="7916" width="10.25" style="37" bestFit="1" customWidth="1"/>
    <col min="7917" max="7917" width="3.875" style="37" bestFit="1" customWidth="1"/>
    <col min="7918" max="7918" width="6.75" style="37" bestFit="1" customWidth="1"/>
    <col min="7919" max="7919" width="4.75" style="37" bestFit="1" customWidth="1"/>
    <col min="7920" max="7920" width="6.75" style="37" bestFit="1" customWidth="1"/>
    <col min="7921" max="7921" width="5.625" style="37" customWidth="1"/>
    <col min="7922" max="7922" width="8.25" style="37" bestFit="1" customWidth="1"/>
    <col min="7923" max="7923" width="4.125" style="37" bestFit="1" customWidth="1"/>
    <col min="7924" max="7924" width="8.25" style="37" bestFit="1" customWidth="1"/>
    <col min="7925" max="7925" width="3.875" style="37" customWidth="1"/>
    <col min="7926" max="7926" width="6.75" style="37" bestFit="1" customWidth="1"/>
    <col min="7927" max="7927" width="6.625" style="37" bestFit="1" customWidth="1"/>
    <col min="7928" max="7928" width="6.75" style="37" bestFit="1" customWidth="1"/>
    <col min="7929" max="7929" width="5.625" style="37" customWidth="1"/>
    <col min="7930" max="7930" width="8.125" style="37" customWidth="1"/>
    <col min="7931" max="7931" width="4.375" style="37" customWidth="1"/>
    <col min="7932" max="7932" width="9.25" style="37" customWidth="1"/>
    <col min="7933" max="7933" width="5.125" style="37" bestFit="1" customWidth="1"/>
    <col min="7934" max="7934" width="9.25" style="37" bestFit="1" customWidth="1"/>
    <col min="7935" max="7935" width="5.25" style="37" customWidth="1"/>
    <col min="7936" max="7936" width="8.625" style="37" customWidth="1"/>
    <col min="7937" max="7937" width="4.625" style="37" customWidth="1"/>
    <col min="7938" max="7938" width="6.625" style="37" bestFit="1" customWidth="1"/>
    <col min="7939" max="7939" width="4.625" style="37" customWidth="1"/>
    <col min="7940" max="7940" width="6.75" style="37" customWidth="1"/>
    <col min="7941" max="7941" width="5.125" style="37" customWidth="1"/>
    <col min="7942" max="7942" width="9.25" style="37" bestFit="1" customWidth="1"/>
    <col min="7943" max="7943" width="3.375" style="37" customWidth="1"/>
    <col min="7944" max="7944" width="8.25" style="37" bestFit="1" customWidth="1"/>
    <col min="7945" max="7945" width="4" style="37" customWidth="1"/>
    <col min="7946" max="7946" width="7.375" style="37" customWidth="1"/>
    <col min="7947" max="7947" width="4.125" style="37" bestFit="1" customWidth="1"/>
    <col min="7948" max="7949" width="6.75" style="37" bestFit="1" customWidth="1"/>
    <col min="7950" max="7950" width="10" style="37" customWidth="1"/>
    <col min="7951" max="8165" width="9.125" style="37"/>
    <col min="8166" max="8166" width="16.625" style="37" customWidth="1"/>
    <col min="8167" max="8167" width="5.125" style="37" bestFit="1" customWidth="1"/>
    <col min="8168" max="8168" width="9.25" style="37" bestFit="1" customWidth="1"/>
    <col min="8169" max="8169" width="4.125" style="37" bestFit="1" customWidth="1"/>
    <col min="8170" max="8170" width="8.25" style="37" bestFit="1" customWidth="1"/>
    <col min="8171" max="8171" width="5.75" style="37" customWidth="1"/>
    <col min="8172" max="8172" width="10.25" style="37" bestFit="1" customWidth="1"/>
    <col min="8173" max="8173" width="3.875" style="37" bestFit="1" customWidth="1"/>
    <col min="8174" max="8174" width="6.75" style="37" bestFit="1" customWidth="1"/>
    <col min="8175" max="8175" width="4.75" style="37" bestFit="1" customWidth="1"/>
    <col min="8176" max="8176" width="6.75" style="37" bestFit="1" customWidth="1"/>
    <col min="8177" max="8177" width="5.625" style="37" customWidth="1"/>
    <col min="8178" max="8178" width="8.25" style="37" bestFit="1" customWidth="1"/>
    <col min="8179" max="8179" width="4.125" style="37" bestFit="1" customWidth="1"/>
    <col min="8180" max="8180" width="8.25" style="37" bestFit="1" customWidth="1"/>
    <col min="8181" max="8181" width="3.875" style="37" customWidth="1"/>
    <col min="8182" max="8182" width="6.75" style="37" bestFit="1" customWidth="1"/>
    <col min="8183" max="8183" width="6.625" style="37" bestFit="1" customWidth="1"/>
    <col min="8184" max="8184" width="6.75" style="37" bestFit="1" customWidth="1"/>
    <col min="8185" max="8185" width="5.625" style="37" customWidth="1"/>
    <col min="8186" max="8186" width="8.125" style="37" customWidth="1"/>
    <col min="8187" max="8187" width="4.375" style="37" customWidth="1"/>
    <col min="8188" max="8188" width="9.25" style="37" customWidth="1"/>
    <col min="8189" max="8189" width="5.125" style="37" bestFit="1" customWidth="1"/>
    <col min="8190" max="8190" width="9.25" style="37" bestFit="1" customWidth="1"/>
    <col min="8191" max="8191" width="5.25" style="37" customWidth="1"/>
    <col min="8192" max="8192" width="8.625" style="37" customWidth="1"/>
    <col min="8193" max="8193" width="4.625" style="37" customWidth="1"/>
    <col min="8194" max="8194" width="6.625" style="37" bestFit="1" customWidth="1"/>
    <col min="8195" max="8195" width="4.625" style="37" customWidth="1"/>
    <col min="8196" max="8196" width="6.75" style="37" customWidth="1"/>
    <col min="8197" max="8197" width="5.125" style="37" customWidth="1"/>
    <col min="8198" max="8198" width="9.25" style="37" bestFit="1" customWidth="1"/>
    <col min="8199" max="8199" width="3.375" style="37" customWidth="1"/>
    <col min="8200" max="8200" width="8.25" style="37" bestFit="1" customWidth="1"/>
    <col min="8201" max="8201" width="4" style="37" customWidth="1"/>
    <col min="8202" max="8202" width="7.375" style="37" customWidth="1"/>
    <col min="8203" max="8203" width="4.125" style="37" bestFit="1" customWidth="1"/>
    <col min="8204" max="8205" width="6.75" style="37" bestFit="1" customWidth="1"/>
    <col min="8206" max="8206" width="10" style="37" customWidth="1"/>
    <col min="8207" max="8421" width="9.125" style="37"/>
    <col min="8422" max="8422" width="16.625" style="37" customWidth="1"/>
    <col min="8423" max="8423" width="5.125" style="37" bestFit="1" customWidth="1"/>
    <col min="8424" max="8424" width="9.25" style="37" bestFit="1" customWidth="1"/>
    <col min="8425" max="8425" width="4.125" style="37" bestFit="1" customWidth="1"/>
    <col min="8426" max="8426" width="8.25" style="37" bestFit="1" customWidth="1"/>
    <col min="8427" max="8427" width="5.75" style="37" customWidth="1"/>
    <col min="8428" max="8428" width="10.25" style="37" bestFit="1" customWidth="1"/>
    <col min="8429" max="8429" width="3.875" style="37" bestFit="1" customWidth="1"/>
    <col min="8430" max="8430" width="6.75" style="37" bestFit="1" customWidth="1"/>
    <col min="8431" max="8431" width="4.75" style="37" bestFit="1" customWidth="1"/>
    <col min="8432" max="8432" width="6.75" style="37" bestFit="1" customWidth="1"/>
    <col min="8433" max="8433" width="5.625" style="37" customWidth="1"/>
    <col min="8434" max="8434" width="8.25" style="37" bestFit="1" customWidth="1"/>
    <col min="8435" max="8435" width="4.125" style="37" bestFit="1" customWidth="1"/>
    <col min="8436" max="8436" width="8.25" style="37" bestFit="1" customWidth="1"/>
    <col min="8437" max="8437" width="3.875" style="37" customWidth="1"/>
    <col min="8438" max="8438" width="6.75" style="37" bestFit="1" customWidth="1"/>
    <col min="8439" max="8439" width="6.625" style="37" bestFit="1" customWidth="1"/>
    <col min="8440" max="8440" width="6.75" style="37" bestFit="1" customWidth="1"/>
    <col min="8441" max="8441" width="5.625" style="37" customWidth="1"/>
    <col min="8442" max="8442" width="8.125" style="37" customWidth="1"/>
    <col min="8443" max="8443" width="4.375" style="37" customWidth="1"/>
    <col min="8444" max="8444" width="9.25" style="37" customWidth="1"/>
    <col min="8445" max="8445" width="5.125" style="37" bestFit="1" customWidth="1"/>
    <col min="8446" max="8446" width="9.25" style="37" bestFit="1" customWidth="1"/>
    <col min="8447" max="8447" width="5.25" style="37" customWidth="1"/>
    <col min="8448" max="8448" width="8.625" style="37" customWidth="1"/>
    <col min="8449" max="8449" width="4.625" style="37" customWidth="1"/>
    <col min="8450" max="8450" width="6.625" style="37" bestFit="1" customWidth="1"/>
    <col min="8451" max="8451" width="4.625" style="37" customWidth="1"/>
    <col min="8452" max="8452" width="6.75" style="37" customWidth="1"/>
    <col min="8453" max="8453" width="5.125" style="37" customWidth="1"/>
    <col min="8454" max="8454" width="9.25" style="37" bestFit="1" customWidth="1"/>
    <col min="8455" max="8455" width="3.375" style="37" customWidth="1"/>
    <col min="8456" max="8456" width="8.25" style="37" bestFit="1" customWidth="1"/>
    <col min="8457" max="8457" width="4" style="37" customWidth="1"/>
    <col min="8458" max="8458" width="7.375" style="37" customWidth="1"/>
    <col min="8459" max="8459" width="4.125" style="37" bestFit="1" customWidth="1"/>
    <col min="8460" max="8461" width="6.75" style="37" bestFit="1" customWidth="1"/>
    <col min="8462" max="8462" width="10" style="37" customWidth="1"/>
    <col min="8463" max="8677" width="9.125" style="37"/>
    <col min="8678" max="8678" width="16.625" style="37" customWidth="1"/>
    <col min="8679" max="8679" width="5.125" style="37" bestFit="1" customWidth="1"/>
    <col min="8680" max="8680" width="9.25" style="37" bestFit="1" customWidth="1"/>
    <col min="8681" max="8681" width="4.125" style="37" bestFit="1" customWidth="1"/>
    <col min="8682" max="8682" width="8.25" style="37" bestFit="1" customWidth="1"/>
    <col min="8683" max="8683" width="5.75" style="37" customWidth="1"/>
    <col min="8684" max="8684" width="10.25" style="37" bestFit="1" customWidth="1"/>
    <col min="8685" max="8685" width="3.875" style="37" bestFit="1" customWidth="1"/>
    <col min="8686" max="8686" width="6.75" style="37" bestFit="1" customWidth="1"/>
    <col min="8687" max="8687" width="4.75" style="37" bestFit="1" customWidth="1"/>
    <col min="8688" max="8688" width="6.75" style="37" bestFit="1" customWidth="1"/>
    <col min="8689" max="8689" width="5.625" style="37" customWidth="1"/>
    <col min="8690" max="8690" width="8.25" style="37" bestFit="1" customWidth="1"/>
    <col min="8691" max="8691" width="4.125" style="37" bestFit="1" customWidth="1"/>
    <col min="8692" max="8692" width="8.25" style="37" bestFit="1" customWidth="1"/>
    <col min="8693" max="8693" width="3.875" style="37" customWidth="1"/>
    <col min="8694" max="8694" width="6.75" style="37" bestFit="1" customWidth="1"/>
    <col min="8695" max="8695" width="6.625" style="37" bestFit="1" customWidth="1"/>
    <col min="8696" max="8696" width="6.75" style="37" bestFit="1" customWidth="1"/>
    <col min="8697" max="8697" width="5.625" style="37" customWidth="1"/>
    <col min="8698" max="8698" width="8.125" style="37" customWidth="1"/>
    <col min="8699" max="8699" width="4.375" style="37" customWidth="1"/>
    <col min="8700" max="8700" width="9.25" style="37" customWidth="1"/>
    <col min="8701" max="8701" width="5.125" style="37" bestFit="1" customWidth="1"/>
    <col min="8702" max="8702" width="9.25" style="37" bestFit="1" customWidth="1"/>
    <col min="8703" max="8703" width="5.25" style="37" customWidth="1"/>
    <col min="8704" max="8704" width="8.625" style="37" customWidth="1"/>
    <col min="8705" max="8705" width="4.625" style="37" customWidth="1"/>
    <col min="8706" max="8706" width="6.625" style="37" bestFit="1" customWidth="1"/>
    <col min="8707" max="8707" width="4.625" style="37" customWidth="1"/>
    <col min="8708" max="8708" width="6.75" style="37" customWidth="1"/>
    <col min="8709" max="8709" width="5.125" style="37" customWidth="1"/>
    <col min="8710" max="8710" width="9.25" style="37" bestFit="1" customWidth="1"/>
    <col min="8711" max="8711" width="3.375" style="37" customWidth="1"/>
    <col min="8712" max="8712" width="8.25" style="37" bestFit="1" customWidth="1"/>
    <col min="8713" max="8713" width="4" style="37" customWidth="1"/>
    <col min="8714" max="8714" width="7.375" style="37" customWidth="1"/>
    <col min="8715" max="8715" width="4.125" style="37" bestFit="1" customWidth="1"/>
    <col min="8716" max="8717" width="6.75" style="37" bestFit="1" customWidth="1"/>
    <col min="8718" max="8718" width="10" style="37" customWidth="1"/>
    <col min="8719" max="8933" width="9.125" style="37"/>
    <col min="8934" max="8934" width="16.625" style="37" customWidth="1"/>
    <col min="8935" max="8935" width="5.125" style="37" bestFit="1" customWidth="1"/>
    <col min="8936" max="8936" width="9.25" style="37" bestFit="1" customWidth="1"/>
    <col min="8937" max="8937" width="4.125" style="37" bestFit="1" customWidth="1"/>
    <col min="8938" max="8938" width="8.25" style="37" bestFit="1" customWidth="1"/>
    <col min="8939" max="8939" width="5.75" style="37" customWidth="1"/>
    <col min="8940" max="8940" width="10.25" style="37" bestFit="1" customWidth="1"/>
    <col min="8941" max="8941" width="3.875" style="37" bestFit="1" customWidth="1"/>
    <col min="8942" max="8942" width="6.75" style="37" bestFit="1" customWidth="1"/>
    <col min="8943" max="8943" width="4.75" style="37" bestFit="1" customWidth="1"/>
    <col min="8944" max="8944" width="6.75" style="37" bestFit="1" customWidth="1"/>
    <col min="8945" max="8945" width="5.625" style="37" customWidth="1"/>
    <col min="8946" max="8946" width="8.25" style="37" bestFit="1" customWidth="1"/>
    <col min="8947" max="8947" width="4.125" style="37" bestFit="1" customWidth="1"/>
    <col min="8948" max="8948" width="8.25" style="37" bestFit="1" customWidth="1"/>
    <col min="8949" max="8949" width="3.875" style="37" customWidth="1"/>
    <col min="8950" max="8950" width="6.75" style="37" bestFit="1" customWidth="1"/>
    <col min="8951" max="8951" width="6.625" style="37" bestFit="1" customWidth="1"/>
    <col min="8952" max="8952" width="6.75" style="37" bestFit="1" customWidth="1"/>
    <col min="8953" max="8953" width="5.625" style="37" customWidth="1"/>
    <col min="8954" max="8954" width="8.125" style="37" customWidth="1"/>
    <col min="8955" max="8955" width="4.375" style="37" customWidth="1"/>
    <col min="8956" max="8956" width="9.25" style="37" customWidth="1"/>
    <col min="8957" max="8957" width="5.125" style="37" bestFit="1" customWidth="1"/>
    <col min="8958" max="8958" width="9.25" style="37" bestFit="1" customWidth="1"/>
    <col min="8959" max="8959" width="5.25" style="37" customWidth="1"/>
    <col min="8960" max="8960" width="8.625" style="37" customWidth="1"/>
    <col min="8961" max="8961" width="4.625" style="37" customWidth="1"/>
    <col min="8962" max="8962" width="6.625" style="37" bestFit="1" customWidth="1"/>
    <col min="8963" max="8963" width="4.625" style="37" customWidth="1"/>
    <col min="8964" max="8964" width="6.75" style="37" customWidth="1"/>
    <col min="8965" max="8965" width="5.125" style="37" customWidth="1"/>
    <col min="8966" max="8966" width="9.25" style="37" bestFit="1" customWidth="1"/>
    <col min="8967" max="8967" width="3.375" style="37" customWidth="1"/>
    <col min="8968" max="8968" width="8.25" style="37" bestFit="1" customWidth="1"/>
    <col min="8969" max="8969" width="4" style="37" customWidth="1"/>
    <col min="8970" max="8970" width="7.375" style="37" customWidth="1"/>
    <col min="8971" max="8971" width="4.125" style="37" bestFit="1" customWidth="1"/>
    <col min="8972" max="8973" width="6.75" style="37" bestFit="1" customWidth="1"/>
    <col min="8974" max="8974" width="10" style="37" customWidth="1"/>
    <col min="8975" max="9189" width="9.125" style="37"/>
    <col min="9190" max="9190" width="16.625" style="37" customWidth="1"/>
    <col min="9191" max="9191" width="5.125" style="37" bestFit="1" customWidth="1"/>
    <col min="9192" max="9192" width="9.25" style="37" bestFit="1" customWidth="1"/>
    <col min="9193" max="9193" width="4.125" style="37" bestFit="1" customWidth="1"/>
    <col min="9194" max="9194" width="8.25" style="37" bestFit="1" customWidth="1"/>
    <col min="9195" max="9195" width="5.75" style="37" customWidth="1"/>
    <col min="9196" max="9196" width="10.25" style="37" bestFit="1" customWidth="1"/>
    <col min="9197" max="9197" width="3.875" style="37" bestFit="1" customWidth="1"/>
    <col min="9198" max="9198" width="6.75" style="37" bestFit="1" customWidth="1"/>
    <col min="9199" max="9199" width="4.75" style="37" bestFit="1" customWidth="1"/>
    <col min="9200" max="9200" width="6.75" style="37" bestFit="1" customWidth="1"/>
    <col min="9201" max="9201" width="5.625" style="37" customWidth="1"/>
    <col min="9202" max="9202" width="8.25" style="37" bestFit="1" customWidth="1"/>
    <col min="9203" max="9203" width="4.125" style="37" bestFit="1" customWidth="1"/>
    <col min="9204" max="9204" width="8.25" style="37" bestFit="1" customWidth="1"/>
    <col min="9205" max="9205" width="3.875" style="37" customWidth="1"/>
    <col min="9206" max="9206" width="6.75" style="37" bestFit="1" customWidth="1"/>
    <col min="9207" max="9207" width="6.625" style="37" bestFit="1" customWidth="1"/>
    <col min="9208" max="9208" width="6.75" style="37" bestFit="1" customWidth="1"/>
    <col min="9209" max="9209" width="5.625" style="37" customWidth="1"/>
    <col min="9210" max="9210" width="8.125" style="37" customWidth="1"/>
    <col min="9211" max="9211" width="4.375" style="37" customWidth="1"/>
    <col min="9212" max="9212" width="9.25" style="37" customWidth="1"/>
    <col min="9213" max="9213" width="5.125" style="37" bestFit="1" customWidth="1"/>
    <col min="9214" max="9214" width="9.25" style="37" bestFit="1" customWidth="1"/>
    <col min="9215" max="9215" width="5.25" style="37" customWidth="1"/>
    <col min="9216" max="9216" width="8.625" style="37" customWidth="1"/>
    <col min="9217" max="9217" width="4.625" style="37" customWidth="1"/>
    <col min="9218" max="9218" width="6.625" style="37" bestFit="1" customWidth="1"/>
    <col min="9219" max="9219" width="4.625" style="37" customWidth="1"/>
    <col min="9220" max="9220" width="6.75" style="37" customWidth="1"/>
    <col min="9221" max="9221" width="5.125" style="37" customWidth="1"/>
    <col min="9222" max="9222" width="9.25" style="37" bestFit="1" customWidth="1"/>
    <col min="9223" max="9223" width="3.375" style="37" customWidth="1"/>
    <col min="9224" max="9224" width="8.25" style="37" bestFit="1" customWidth="1"/>
    <col min="9225" max="9225" width="4" style="37" customWidth="1"/>
    <col min="9226" max="9226" width="7.375" style="37" customWidth="1"/>
    <col min="9227" max="9227" width="4.125" style="37" bestFit="1" customWidth="1"/>
    <col min="9228" max="9229" width="6.75" style="37" bestFit="1" customWidth="1"/>
    <col min="9230" max="9230" width="10" style="37" customWidth="1"/>
    <col min="9231" max="9445" width="9.125" style="37"/>
    <col min="9446" max="9446" width="16.625" style="37" customWidth="1"/>
    <col min="9447" max="9447" width="5.125" style="37" bestFit="1" customWidth="1"/>
    <col min="9448" max="9448" width="9.25" style="37" bestFit="1" customWidth="1"/>
    <col min="9449" max="9449" width="4.125" style="37" bestFit="1" customWidth="1"/>
    <col min="9450" max="9450" width="8.25" style="37" bestFit="1" customWidth="1"/>
    <col min="9451" max="9451" width="5.75" style="37" customWidth="1"/>
    <col min="9452" max="9452" width="10.25" style="37" bestFit="1" customWidth="1"/>
    <col min="9453" max="9453" width="3.875" style="37" bestFit="1" customWidth="1"/>
    <col min="9454" max="9454" width="6.75" style="37" bestFit="1" customWidth="1"/>
    <col min="9455" max="9455" width="4.75" style="37" bestFit="1" customWidth="1"/>
    <col min="9456" max="9456" width="6.75" style="37" bestFit="1" customWidth="1"/>
    <col min="9457" max="9457" width="5.625" style="37" customWidth="1"/>
    <col min="9458" max="9458" width="8.25" style="37" bestFit="1" customWidth="1"/>
    <col min="9459" max="9459" width="4.125" style="37" bestFit="1" customWidth="1"/>
    <col min="9460" max="9460" width="8.25" style="37" bestFit="1" customWidth="1"/>
    <col min="9461" max="9461" width="3.875" style="37" customWidth="1"/>
    <col min="9462" max="9462" width="6.75" style="37" bestFit="1" customWidth="1"/>
    <col min="9463" max="9463" width="6.625" style="37" bestFit="1" customWidth="1"/>
    <col min="9464" max="9464" width="6.75" style="37" bestFit="1" customWidth="1"/>
    <col min="9465" max="9465" width="5.625" style="37" customWidth="1"/>
    <col min="9466" max="9466" width="8.125" style="37" customWidth="1"/>
    <col min="9467" max="9467" width="4.375" style="37" customWidth="1"/>
    <col min="9468" max="9468" width="9.25" style="37" customWidth="1"/>
    <col min="9469" max="9469" width="5.125" style="37" bestFit="1" customWidth="1"/>
    <col min="9470" max="9470" width="9.25" style="37" bestFit="1" customWidth="1"/>
    <col min="9471" max="9471" width="5.25" style="37" customWidth="1"/>
    <col min="9472" max="9472" width="8.625" style="37" customWidth="1"/>
    <col min="9473" max="9473" width="4.625" style="37" customWidth="1"/>
    <col min="9474" max="9474" width="6.625" style="37" bestFit="1" customWidth="1"/>
    <col min="9475" max="9475" width="4.625" style="37" customWidth="1"/>
    <col min="9476" max="9476" width="6.75" style="37" customWidth="1"/>
    <col min="9477" max="9477" width="5.125" style="37" customWidth="1"/>
    <col min="9478" max="9478" width="9.25" style="37" bestFit="1" customWidth="1"/>
    <col min="9479" max="9479" width="3.375" style="37" customWidth="1"/>
    <col min="9480" max="9480" width="8.25" style="37" bestFit="1" customWidth="1"/>
    <col min="9481" max="9481" width="4" style="37" customWidth="1"/>
    <col min="9482" max="9482" width="7.375" style="37" customWidth="1"/>
    <col min="9483" max="9483" width="4.125" style="37" bestFit="1" customWidth="1"/>
    <col min="9484" max="9485" width="6.75" style="37" bestFit="1" customWidth="1"/>
    <col min="9486" max="9486" width="10" style="37" customWidth="1"/>
    <col min="9487" max="9701" width="9.125" style="37"/>
    <col min="9702" max="9702" width="16.625" style="37" customWidth="1"/>
    <col min="9703" max="9703" width="5.125" style="37" bestFit="1" customWidth="1"/>
    <col min="9704" max="9704" width="9.25" style="37" bestFit="1" customWidth="1"/>
    <col min="9705" max="9705" width="4.125" style="37" bestFit="1" customWidth="1"/>
    <col min="9706" max="9706" width="8.25" style="37" bestFit="1" customWidth="1"/>
    <col min="9707" max="9707" width="5.75" style="37" customWidth="1"/>
    <col min="9708" max="9708" width="10.25" style="37" bestFit="1" customWidth="1"/>
    <col min="9709" max="9709" width="3.875" style="37" bestFit="1" customWidth="1"/>
    <col min="9710" max="9710" width="6.75" style="37" bestFit="1" customWidth="1"/>
    <col min="9711" max="9711" width="4.75" style="37" bestFit="1" customWidth="1"/>
    <col min="9712" max="9712" width="6.75" style="37" bestFit="1" customWidth="1"/>
    <col min="9713" max="9713" width="5.625" style="37" customWidth="1"/>
    <col min="9714" max="9714" width="8.25" style="37" bestFit="1" customWidth="1"/>
    <col min="9715" max="9715" width="4.125" style="37" bestFit="1" customWidth="1"/>
    <col min="9716" max="9716" width="8.25" style="37" bestFit="1" customWidth="1"/>
    <col min="9717" max="9717" width="3.875" style="37" customWidth="1"/>
    <col min="9718" max="9718" width="6.75" style="37" bestFit="1" customWidth="1"/>
    <col min="9719" max="9719" width="6.625" style="37" bestFit="1" customWidth="1"/>
    <col min="9720" max="9720" width="6.75" style="37" bestFit="1" customWidth="1"/>
    <col min="9721" max="9721" width="5.625" style="37" customWidth="1"/>
    <col min="9722" max="9722" width="8.125" style="37" customWidth="1"/>
    <col min="9723" max="9723" width="4.375" style="37" customWidth="1"/>
    <col min="9724" max="9724" width="9.25" style="37" customWidth="1"/>
    <col min="9725" max="9725" width="5.125" style="37" bestFit="1" customWidth="1"/>
    <col min="9726" max="9726" width="9.25" style="37" bestFit="1" customWidth="1"/>
    <col min="9727" max="9727" width="5.25" style="37" customWidth="1"/>
    <col min="9728" max="9728" width="8.625" style="37" customWidth="1"/>
    <col min="9729" max="9729" width="4.625" style="37" customWidth="1"/>
    <col min="9730" max="9730" width="6.625" style="37" bestFit="1" customWidth="1"/>
    <col min="9731" max="9731" width="4.625" style="37" customWidth="1"/>
    <col min="9732" max="9732" width="6.75" style="37" customWidth="1"/>
    <col min="9733" max="9733" width="5.125" style="37" customWidth="1"/>
    <col min="9734" max="9734" width="9.25" style="37" bestFit="1" customWidth="1"/>
    <col min="9735" max="9735" width="3.375" style="37" customWidth="1"/>
    <col min="9736" max="9736" width="8.25" style="37" bestFit="1" customWidth="1"/>
    <col min="9737" max="9737" width="4" style="37" customWidth="1"/>
    <col min="9738" max="9738" width="7.375" style="37" customWidth="1"/>
    <col min="9739" max="9739" width="4.125" style="37" bestFit="1" customWidth="1"/>
    <col min="9740" max="9741" width="6.75" style="37" bestFit="1" customWidth="1"/>
    <col min="9742" max="9742" width="10" style="37" customWidth="1"/>
    <col min="9743" max="9957" width="9.125" style="37"/>
    <col min="9958" max="9958" width="16.625" style="37" customWidth="1"/>
    <col min="9959" max="9959" width="5.125" style="37" bestFit="1" customWidth="1"/>
    <col min="9960" max="9960" width="9.25" style="37" bestFit="1" customWidth="1"/>
    <col min="9961" max="9961" width="4.125" style="37" bestFit="1" customWidth="1"/>
    <col min="9962" max="9962" width="8.25" style="37" bestFit="1" customWidth="1"/>
    <col min="9963" max="9963" width="5.75" style="37" customWidth="1"/>
    <col min="9964" max="9964" width="10.25" style="37" bestFit="1" customWidth="1"/>
    <col min="9965" max="9965" width="3.875" style="37" bestFit="1" customWidth="1"/>
    <col min="9966" max="9966" width="6.75" style="37" bestFit="1" customWidth="1"/>
    <col min="9967" max="9967" width="4.75" style="37" bestFit="1" customWidth="1"/>
    <col min="9968" max="9968" width="6.75" style="37" bestFit="1" customWidth="1"/>
    <col min="9969" max="9969" width="5.625" style="37" customWidth="1"/>
    <col min="9970" max="9970" width="8.25" style="37" bestFit="1" customWidth="1"/>
    <col min="9971" max="9971" width="4.125" style="37" bestFit="1" customWidth="1"/>
    <col min="9972" max="9972" width="8.25" style="37" bestFit="1" customWidth="1"/>
    <col min="9973" max="9973" width="3.875" style="37" customWidth="1"/>
    <col min="9974" max="9974" width="6.75" style="37" bestFit="1" customWidth="1"/>
    <col min="9975" max="9975" width="6.625" style="37" bestFit="1" customWidth="1"/>
    <col min="9976" max="9976" width="6.75" style="37" bestFit="1" customWidth="1"/>
    <col min="9977" max="9977" width="5.625" style="37" customWidth="1"/>
    <col min="9978" max="9978" width="8.125" style="37" customWidth="1"/>
    <col min="9979" max="9979" width="4.375" style="37" customWidth="1"/>
    <col min="9980" max="9980" width="9.25" style="37" customWidth="1"/>
    <col min="9981" max="9981" width="5.125" style="37" bestFit="1" customWidth="1"/>
    <col min="9982" max="9982" width="9.25" style="37" bestFit="1" customWidth="1"/>
    <col min="9983" max="9983" width="5.25" style="37" customWidth="1"/>
    <col min="9984" max="9984" width="8.625" style="37" customWidth="1"/>
    <col min="9985" max="9985" width="4.625" style="37" customWidth="1"/>
    <col min="9986" max="9986" width="6.625" style="37" bestFit="1" customWidth="1"/>
    <col min="9987" max="9987" width="4.625" style="37" customWidth="1"/>
    <col min="9988" max="9988" width="6.75" style="37" customWidth="1"/>
    <col min="9989" max="9989" width="5.125" style="37" customWidth="1"/>
    <col min="9990" max="9990" width="9.25" style="37" bestFit="1" customWidth="1"/>
    <col min="9991" max="9991" width="3.375" style="37" customWidth="1"/>
    <col min="9992" max="9992" width="8.25" style="37" bestFit="1" customWidth="1"/>
    <col min="9993" max="9993" width="4" style="37" customWidth="1"/>
    <col min="9994" max="9994" width="7.375" style="37" customWidth="1"/>
    <col min="9995" max="9995" width="4.125" style="37" bestFit="1" customWidth="1"/>
    <col min="9996" max="9997" width="6.75" style="37" bestFit="1" customWidth="1"/>
    <col min="9998" max="9998" width="10" style="37" customWidth="1"/>
    <col min="9999" max="10213" width="9.125" style="37"/>
    <col min="10214" max="10214" width="16.625" style="37" customWidth="1"/>
    <col min="10215" max="10215" width="5.125" style="37" bestFit="1" customWidth="1"/>
    <col min="10216" max="10216" width="9.25" style="37" bestFit="1" customWidth="1"/>
    <col min="10217" max="10217" width="4.125" style="37" bestFit="1" customWidth="1"/>
    <col min="10218" max="10218" width="8.25" style="37" bestFit="1" customWidth="1"/>
    <col min="10219" max="10219" width="5.75" style="37" customWidth="1"/>
    <col min="10220" max="10220" width="10.25" style="37" bestFit="1" customWidth="1"/>
    <col min="10221" max="10221" width="3.875" style="37" bestFit="1" customWidth="1"/>
    <col min="10222" max="10222" width="6.75" style="37" bestFit="1" customWidth="1"/>
    <col min="10223" max="10223" width="4.75" style="37" bestFit="1" customWidth="1"/>
    <col min="10224" max="10224" width="6.75" style="37" bestFit="1" customWidth="1"/>
    <col min="10225" max="10225" width="5.625" style="37" customWidth="1"/>
    <col min="10226" max="10226" width="8.25" style="37" bestFit="1" customWidth="1"/>
    <col min="10227" max="10227" width="4.125" style="37" bestFit="1" customWidth="1"/>
    <col min="10228" max="10228" width="8.25" style="37" bestFit="1" customWidth="1"/>
    <col min="10229" max="10229" width="3.875" style="37" customWidth="1"/>
    <col min="10230" max="10230" width="6.75" style="37" bestFit="1" customWidth="1"/>
    <col min="10231" max="10231" width="6.625" style="37" bestFit="1" customWidth="1"/>
    <col min="10232" max="10232" width="6.75" style="37" bestFit="1" customWidth="1"/>
    <col min="10233" max="10233" width="5.625" style="37" customWidth="1"/>
    <col min="10234" max="10234" width="8.125" style="37" customWidth="1"/>
    <col min="10235" max="10235" width="4.375" style="37" customWidth="1"/>
    <col min="10236" max="10236" width="9.25" style="37" customWidth="1"/>
    <col min="10237" max="10237" width="5.125" style="37" bestFit="1" customWidth="1"/>
    <col min="10238" max="10238" width="9.25" style="37" bestFit="1" customWidth="1"/>
    <col min="10239" max="10239" width="5.25" style="37" customWidth="1"/>
    <col min="10240" max="10240" width="8.625" style="37" customWidth="1"/>
    <col min="10241" max="10241" width="4.625" style="37" customWidth="1"/>
    <col min="10242" max="10242" width="6.625" style="37" bestFit="1" customWidth="1"/>
    <col min="10243" max="10243" width="4.625" style="37" customWidth="1"/>
    <col min="10244" max="10244" width="6.75" style="37" customWidth="1"/>
    <col min="10245" max="10245" width="5.125" style="37" customWidth="1"/>
    <col min="10246" max="10246" width="9.25" style="37" bestFit="1" customWidth="1"/>
    <col min="10247" max="10247" width="3.375" style="37" customWidth="1"/>
    <col min="10248" max="10248" width="8.25" style="37" bestFit="1" customWidth="1"/>
    <col min="10249" max="10249" width="4" style="37" customWidth="1"/>
    <col min="10250" max="10250" width="7.375" style="37" customWidth="1"/>
    <col min="10251" max="10251" width="4.125" style="37" bestFit="1" customWidth="1"/>
    <col min="10252" max="10253" width="6.75" style="37" bestFit="1" customWidth="1"/>
    <col min="10254" max="10254" width="10" style="37" customWidth="1"/>
    <col min="10255" max="10469" width="9.125" style="37"/>
    <col min="10470" max="10470" width="16.625" style="37" customWidth="1"/>
    <col min="10471" max="10471" width="5.125" style="37" bestFit="1" customWidth="1"/>
    <col min="10472" max="10472" width="9.25" style="37" bestFit="1" customWidth="1"/>
    <col min="10473" max="10473" width="4.125" style="37" bestFit="1" customWidth="1"/>
    <col min="10474" max="10474" width="8.25" style="37" bestFit="1" customWidth="1"/>
    <col min="10475" max="10475" width="5.75" style="37" customWidth="1"/>
    <col min="10476" max="10476" width="10.25" style="37" bestFit="1" customWidth="1"/>
    <col min="10477" max="10477" width="3.875" style="37" bestFit="1" customWidth="1"/>
    <col min="10478" max="10478" width="6.75" style="37" bestFit="1" customWidth="1"/>
    <col min="10479" max="10479" width="4.75" style="37" bestFit="1" customWidth="1"/>
    <col min="10480" max="10480" width="6.75" style="37" bestFit="1" customWidth="1"/>
    <col min="10481" max="10481" width="5.625" style="37" customWidth="1"/>
    <col min="10482" max="10482" width="8.25" style="37" bestFit="1" customWidth="1"/>
    <col min="10483" max="10483" width="4.125" style="37" bestFit="1" customWidth="1"/>
    <col min="10484" max="10484" width="8.25" style="37" bestFit="1" customWidth="1"/>
    <col min="10485" max="10485" width="3.875" style="37" customWidth="1"/>
    <col min="10486" max="10486" width="6.75" style="37" bestFit="1" customWidth="1"/>
    <col min="10487" max="10487" width="6.625" style="37" bestFit="1" customWidth="1"/>
    <col min="10488" max="10488" width="6.75" style="37" bestFit="1" customWidth="1"/>
    <col min="10489" max="10489" width="5.625" style="37" customWidth="1"/>
    <col min="10490" max="10490" width="8.125" style="37" customWidth="1"/>
    <col min="10491" max="10491" width="4.375" style="37" customWidth="1"/>
    <col min="10492" max="10492" width="9.25" style="37" customWidth="1"/>
    <col min="10493" max="10493" width="5.125" style="37" bestFit="1" customWidth="1"/>
    <col min="10494" max="10494" width="9.25" style="37" bestFit="1" customWidth="1"/>
    <col min="10495" max="10495" width="5.25" style="37" customWidth="1"/>
    <col min="10496" max="10496" width="8.625" style="37" customWidth="1"/>
    <col min="10497" max="10497" width="4.625" style="37" customWidth="1"/>
    <col min="10498" max="10498" width="6.625" style="37" bestFit="1" customWidth="1"/>
    <col min="10499" max="10499" width="4.625" style="37" customWidth="1"/>
    <col min="10500" max="10500" width="6.75" style="37" customWidth="1"/>
    <col min="10501" max="10501" width="5.125" style="37" customWidth="1"/>
    <col min="10502" max="10502" width="9.25" style="37" bestFit="1" customWidth="1"/>
    <col min="10503" max="10503" width="3.375" style="37" customWidth="1"/>
    <col min="10504" max="10504" width="8.25" style="37" bestFit="1" customWidth="1"/>
    <col min="10505" max="10505" width="4" style="37" customWidth="1"/>
    <col min="10506" max="10506" width="7.375" style="37" customWidth="1"/>
    <col min="10507" max="10507" width="4.125" style="37" bestFit="1" customWidth="1"/>
    <col min="10508" max="10509" width="6.75" style="37" bestFit="1" customWidth="1"/>
    <col min="10510" max="10510" width="10" style="37" customWidth="1"/>
    <col min="10511" max="10725" width="9.125" style="37"/>
    <col min="10726" max="10726" width="16.625" style="37" customWidth="1"/>
    <col min="10727" max="10727" width="5.125" style="37" bestFit="1" customWidth="1"/>
    <col min="10728" max="10728" width="9.25" style="37" bestFit="1" customWidth="1"/>
    <col min="10729" max="10729" width="4.125" style="37" bestFit="1" customWidth="1"/>
    <col min="10730" max="10730" width="8.25" style="37" bestFit="1" customWidth="1"/>
    <col min="10731" max="10731" width="5.75" style="37" customWidth="1"/>
    <col min="10732" max="10732" width="10.25" style="37" bestFit="1" customWidth="1"/>
    <col min="10733" max="10733" width="3.875" style="37" bestFit="1" customWidth="1"/>
    <col min="10734" max="10734" width="6.75" style="37" bestFit="1" customWidth="1"/>
    <col min="10735" max="10735" width="4.75" style="37" bestFit="1" customWidth="1"/>
    <col min="10736" max="10736" width="6.75" style="37" bestFit="1" customWidth="1"/>
    <col min="10737" max="10737" width="5.625" style="37" customWidth="1"/>
    <col min="10738" max="10738" width="8.25" style="37" bestFit="1" customWidth="1"/>
    <col min="10739" max="10739" width="4.125" style="37" bestFit="1" customWidth="1"/>
    <col min="10740" max="10740" width="8.25" style="37" bestFit="1" customWidth="1"/>
    <col min="10741" max="10741" width="3.875" style="37" customWidth="1"/>
    <col min="10742" max="10742" width="6.75" style="37" bestFit="1" customWidth="1"/>
    <col min="10743" max="10743" width="6.625" style="37" bestFit="1" customWidth="1"/>
    <col min="10744" max="10744" width="6.75" style="37" bestFit="1" customWidth="1"/>
    <col min="10745" max="10745" width="5.625" style="37" customWidth="1"/>
    <col min="10746" max="10746" width="8.125" style="37" customWidth="1"/>
    <col min="10747" max="10747" width="4.375" style="37" customWidth="1"/>
    <col min="10748" max="10748" width="9.25" style="37" customWidth="1"/>
    <col min="10749" max="10749" width="5.125" style="37" bestFit="1" customWidth="1"/>
    <col min="10750" max="10750" width="9.25" style="37" bestFit="1" customWidth="1"/>
    <col min="10751" max="10751" width="5.25" style="37" customWidth="1"/>
    <col min="10752" max="10752" width="8.625" style="37" customWidth="1"/>
    <col min="10753" max="10753" width="4.625" style="37" customWidth="1"/>
    <col min="10754" max="10754" width="6.625" style="37" bestFit="1" customWidth="1"/>
    <col min="10755" max="10755" width="4.625" style="37" customWidth="1"/>
    <col min="10756" max="10756" width="6.75" style="37" customWidth="1"/>
    <col min="10757" max="10757" width="5.125" style="37" customWidth="1"/>
    <col min="10758" max="10758" width="9.25" style="37" bestFit="1" customWidth="1"/>
    <col min="10759" max="10759" width="3.375" style="37" customWidth="1"/>
    <col min="10760" max="10760" width="8.25" style="37" bestFit="1" customWidth="1"/>
    <col min="10761" max="10761" width="4" style="37" customWidth="1"/>
    <col min="10762" max="10762" width="7.375" style="37" customWidth="1"/>
    <col min="10763" max="10763" width="4.125" style="37" bestFit="1" customWidth="1"/>
    <col min="10764" max="10765" width="6.75" style="37" bestFit="1" customWidth="1"/>
    <col min="10766" max="10766" width="10" style="37" customWidth="1"/>
    <col min="10767" max="10981" width="9.125" style="37"/>
    <col min="10982" max="10982" width="16.625" style="37" customWidth="1"/>
    <col min="10983" max="10983" width="5.125" style="37" bestFit="1" customWidth="1"/>
    <col min="10984" max="10984" width="9.25" style="37" bestFit="1" customWidth="1"/>
    <col min="10985" max="10985" width="4.125" style="37" bestFit="1" customWidth="1"/>
    <col min="10986" max="10986" width="8.25" style="37" bestFit="1" customWidth="1"/>
    <col min="10987" max="10987" width="5.75" style="37" customWidth="1"/>
    <col min="10988" max="10988" width="10.25" style="37" bestFit="1" customWidth="1"/>
    <col min="10989" max="10989" width="3.875" style="37" bestFit="1" customWidth="1"/>
    <col min="10990" max="10990" width="6.75" style="37" bestFit="1" customWidth="1"/>
    <col min="10991" max="10991" width="4.75" style="37" bestFit="1" customWidth="1"/>
    <col min="10992" max="10992" width="6.75" style="37" bestFit="1" customWidth="1"/>
    <col min="10993" max="10993" width="5.625" style="37" customWidth="1"/>
    <col min="10994" max="10994" width="8.25" style="37" bestFit="1" customWidth="1"/>
    <col min="10995" max="10995" width="4.125" style="37" bestFit="1" customWidth="1"/>
    <col min="10996" max="10996" width="8.25" style="37" bestFit="1" customWidth="1"/>
    <col min="10997" max="10997" width="3.875" style="37" customWidth="1"/>
    <col min="10998" max="10998" width="6.75" style="37" bestFit="1" customWidth="1"/>
    <col min="10999" max="10999" width="6.625" style="37" bestFit="1" customWidth="1"/>
    <col min="11000" max="11000" width="6.75" style="37" bestFit="1" customWidth="1"/>
    <col min="11001" max="11001" width="5.625" style="37" customWidth="1"/>
    <col min="11002" max="11002" width="8.125" style="37" customWidth="1"/>
    <col min="11003" max="11003" width="4.375" style="37" customWidth="1"/>
    <col min="11004" max="11004" width="9.25" style="37" customWidth="1"/>
    <col min="11005" max="11005" width="5.125" style="37" bestFit="1" customWidth="1"/>
    <col min="11006" max="11006" width="9.25" style="37" bestFit="1" customWidth="1"/>
    <col min="11007" max="11007" width="5.25" style="37" customWidth="1"/>
    <col min="11008" max="11008" width="8.625" style="37" customWidth="1"/>
    <col min="11009" max="11009" width="4.625" style="37" customWidth="1"/>
    <col min="11010" max="11010" width="6.625" style="37" bestFit="1" customWidth="1"/>
    <col min="11011" max="11011" width="4.625" style="37" customWidth="1"/>
    <col min="11012" max="11012" width="6.75" style="37" customWidth="1"/>
    <col min="11013" max="11013" width="5.125" style="37" customWidth="1"/>
    <col min="11014" max="11014" width="9.25" style="37" bestFit="1" customWidth="1"/>
    <col min="11015" max="11015" width="3.375" style="37" customWidth="1"/>
    <col min="11016" max="11016" width="8.25" style="37" bestFit="1" customWidth="1"/>
    <col min="11017" max="11017" width="4" style="37" customWidth="1"/>
    <col min="11018" max="11018" width="7.375" style="37" customWidth="1"/>
    <col min="11019" max="11019" width="4.125" style="37" bestFit="1" customWidth="1"/>
    <col min="11020" max="11021" width="6.75" style="37" bestFit="1" customWidth="1"/>
    <col min="11022" max="11022" width="10" style="37" customWidth="1"/>
    <col min="11023" max="11237" width="9.125" style="37"/>
    <col min="11238" max="11238" width="16.625" style="37" customWidth="1"/>
    <col min="11239" max="11239" width="5.125" style="37" bestFit="1" customWidth="1"/>
    <col min="11240" max="11240" width="9.25" style="37" bestFit="1" customWidth="1"/>
    <col min="11241" max="11241" width="4.125" style="37" bestFit="1" customWidth="1"/>
    <col min="11242" max="11242" width="8.25" style="37" bestFit="1" customWidth="1"/>
    <col min="11243" max="11243" width="5.75" style="37" customWidth="1"/>
    <col min="11244" max="11244" width="10.25" style="37" bestFit="1" customWidth="1"/>
    <col min="11245" max="11245" width="3.875" style="37" bestFit="1" customWidth="1"/>
    <col min="11246" max="11246" width="6.75" style="37" bestFit="1" customWidth="1"/>
    <col min="11247" max="11247" width="4.75" style="37" bestFit="1" customWidth="1"/>
    <col min="11248" max="11248" width="6.75" style="37" bestFit="1" customWidth="1"/>
    <col min="11249" max="11249" width="5.625" style="37" customWidth="1"/>
    <col min="11250" max="11250" width="8.25" style="37" bestFit="1" customWidth="1"/>
    <col min="11251" max="11251" width="4.125" style="37" bestFit="1" customWidth="1"/>
    <col min="11252" max="11252" width="8.25" style="37" bestFit="1" customWidth="1"/>
    <col min="11253" max="11253" width="3.875" style="37" customWidth="1"/>
    <col min="11254" max="11254" width="6.75" style="37" bestFit="1" customWidth="1"/>
    <col min="11255" max="11255" width="6.625" style="37" bestFit="1" customWidth="1"/>
    <col min="11256" max="11256" width="6.75" style="37" bestFit="1" customWidth="1"/>
    <col min="11257" max="11257" width="5.625" style="37" customWidth="1"/>
    <col min="11258" max="11258" width="8.125" style="37" customWidth="1"/>
    <col min="11259" max="11259" width="4.375" style="37" customWidth="1"/>
    <col min="11260" max="11260" width="9.25" style="37" customWidth="1"/>
    <col min="11261" max="11261" width="5.125" style="37" bestFit="1" customWidth="1"/>
    <col min="11262" max="11262" width="9.25" style="37" bestFit="1" customWidth="1"/>
    <col min="11263" max="11263" width="5.25" style="37" customWidth="1"/>
    <col min="11264" max="11264" width="8.625" style="37" customWidth="1"/>
    <col min="11265" max="11265" width="4.625" style="37" customWidth="1"/>
    <col min="11266" max="11266" width="6.625" style="37" bestFit="1" customWidth="1"/>
    <col min="11267" max="11267" width="4.625" style="37" customWidth="1"/>
    <col min="11268" max="11268" width="6.75" style="37" customWidth="1"/>
    <col min="11269" max="11269" width="5.125" style="37" customWidth="1"/>
    <col min="11270" max="11270" width="9.25" style="37" bestFit="1" customWidth="1"/>
    <col min="11271" max="11271" width="3.375" style="37" customWidth="1"/>
    <col min="11272" max="11272" width="8.25" style="37" bestFit="1" customWidth="1"/>
    <col min="11273" max="11273" width="4" style="37" customWidth="1"/>
    <col min="11274" max="11274" width="7.375" style="37" customWidth="1"/>
    <col min="11275" max="11275" width="4.125" style="37" bestFit="1" customWidth="1"/>
    <col min="11276" max="11277" width="6.75" style="37" bestFit="1" customWidth="1"/>
    <col min="11278" max="11278" width="10" style="37" customWidth="1"/>
    <col min="11279" max="11493" width="9.125" style="37"/>
    <col min="11494" max="11494" width="16.625" style="37" customWidth="1"/>
    <col min="11495" max="11495" width="5.125" style="37" bestFit="1" customWidth="1"/>
    <col min="11496" max="11496" width="9.25" style="37" bestFit="1" customWidth="1"/>
    <col min="11497" max="11497" width="4.125" style="37" bestFit="1" customWidth="1"/>
    <col min="11498" max="11498" width="8.25" style="37" bestFit="1" customWidth="1"/>
    <col min="11499" max="11499" width="5.75" style="37" customWidth="1"/>
    <col min="11500" max="11500" width="10.25" style="37" bestFit="1" customWidth="1"/>
    <col min="11501" max="11501" width="3.875" style="37" bestFit="1" customWidth="1"/>
    <col min="11502" max="11502" width="6.75" style="37" bestFit="1" customWidth="1"/>
    <col min="11503" max="11503" width="4.75" style="37" bestFit="1" customWidth="1"/>
    <col min="11504" max="11504" width="6.75" style="37" bestFit="1" customWidth="1"/>
    <col min="11505" max="11505" width="5.625" style="37" customWidth="1"/>
    <col min="11506" max="11506" width="8.25" style="37" bestFit="1" customWidth="1"/>
    <col min="11507" max="11507" width="4.125" style="37" bestFit="1" customWidth="1"/>
    <col min="11508" max="11508" width="8.25" style="37" bestFit="1" customWidth="1"/>
    <col min="11509" max="11509" width="3.875" style="37" customWidth="1"/>
    <col min="11510" max="11510" width="6.75" style="37" bestFit="1" customWidth="1"/>
    <col min="11511" max="11511" width="6.625" style="37" bestFit="1" customWidth="1"/>
    <col min="11512" max="11512" width="6.75" style="37" bestFit="1" customWidth="1"/>
    <col min="11513" max="11513" width="5.625" style="37" customWidth="1"/>
    <col min="11514" max="11514" width="8.125" style="37" customWidth="1"/>
    <col min="11515" max="11515" width="4.375" style="37" customWidth="1"/>
    <col min="11516" max="11516" width="9.25" style="37" customWidth="1"/>
    <col min="11517" max="11517" width="5.125" style="37" bestFit="1" customWidth="1"/>
    <col min="11518" max="11518" width="9.25" style="37" bestFit="1" customWidth="1"/>
    <col min="11519" max="11519" width="5.25" style="37" customWidth="1"/>
    <col min="11520" max="11520" width="8.625" style="37" customWidth="1"/>
    <col min="11521" max="11521" width="4.625" style="37" customWidth="1"/>
    <col min="11522" max="11522" width="6.625" style="37" bestFit="1" customWidth="1"/>
    <col min="11523" max="11523" width="4.625" style="37" customWidth="1"/>
    <col min="11524" max="11524" width="6.75" style="37" customWidth="1"/>
    <col min="11525" max="11525" width="5.125" style="37" customWidth="1"/>
    <col min="11526" max="11526" width="9.25" style="37" bestFit="1" customWidth="1"/>
    <col min="11527" max="11527" width="3.375" style="37" customWidth="1"/>
    <col min="11528" max="11528" width="8.25" style="37" bestFit="1" customWidth="1"/>
    <col min="11529" max="11529" width="4" style="37" customWidth="1"/>
    <col min="11530" max="11530" width="7.375" style="37" customWidth="1"/>
    <col min="11531" max="11531" width="4.125" style="37" bestFit="1" customWidth="1"/>
    <col min="11532" max="11533" width="6.75" style="37" bestFit="1" customWidth="1"/>
    <col min="11534" max="11534" width="10" style="37" customWidth="1"/>
    <col min="11535" max="11749" width="9.125" style="37"/>
    <col min="11750" max="11750" width="16.625" style="37" customWidth="1"/>
    <col min="11751" max="11751" width="5.125" style="37" bestFit="1" customWidth="1"/>
    <col min="11752" max="11752" width="9.25" style="37" bestFit="1" customWidth="1"/>
    <col min="11753" max="11753" width="4.125" style="37" bestFit="1" customWidth="1"/>
    <col min="11754" max="11754" width="8.25" style="37" bestFit="1" customWidth="1"/>
    <col min="11755" max="11755" width="5.75" style="37" customWidth="1"/>
    <col min="11756" max="11756" width="10.25" style="37" bestFit="1" customWidth="1"/>
    <col min="11757" max="11757" width="3.875" style="37" bestFit="1" customWidth="1"/>
    <col min="11758" max="11758" width="6.75" style="37" bestFit="1" customWidth="1"/>
    <col min="11759" max="11759" width="4.75" style="37" bestFit="1" customWidth="1"/>
    <col min="11760" max="11760" width="6.75" style="37" bestFit="1" customWidth="1"/>
    <col min="11761" max="11761" width="5.625" style="37" customWidth="1"/>
    <col min="11762" max="11762" width="8.25" style="37" bestFit="1" customWidth="1"/>
    <col min="11763" max="11763" width="4.125" style="37" bestFit="1" customWidth="1"/>
    <col min="11764" max="11764" width="8.25" style="37" bestFit="1" customWidth="1"/>
    <col min="11765" max="11765" width="3.875" style="37" customWidth="1"/>
    <col min="11766" max="11766" width="6.75" style="37" bestFit="1" customWidth="1"/>
    <col min="11767" max="11767" width="6.625" style="37" bestFit="1" customWidth="1"/>
    <col min="11768" max="11768" width="6.75" style="37" bestFit="1" customWidth="1"/>
    <col min="11769" max="11769" width="5.625" style="37" customWidth="1"/>
    <col min="11770" max="11770" width="8.125" style="37" customWidth="1"/>
    <col min="11771" max="11771" width="4.375" style="37" customWidth="1"/>
    <col min="11772" max="11772" width="9.25" style="37" customWidth="1"/>
    <col min="11773" max="11773" width="5.125" style="37" bestFit="1" customWidth="1"/>
    <col min="11774" max="11774" width="9.25" style="37" bestFit="1" customWidth="1"/>
    <col min="11775" max="11775" width="5.25" style="37" customWidth="1"/>
    <col min="11776" max="11776" width="8.625" style="37" customWidth="1"/>
    <col min="11777" max="11777" width="4.625" style="37" customWidth="1"/>
    <col min="11778" max="11778" width="6.625" style="37" bestFit="1" customWidth="1"/>
    <col min="11779" max="11779" width="4.625" style="37" customWidth="1"/>
    <col min="11780" max="11780" width="6.75" style="37" customWidth="1"/>
    <col min="11781" max="11781" width="5.125" style="37" customWidth="1"/>
    <col min="11782" max="11782" width="9.25" style="37" bestFit="1" customWidth="1"/>
    <col min="11783" max="11783" width="3.375" style="37" customWidth="1"/>
    <col min="11784" max="11784" width="8.25" style="37" bestFit="1" customWidth="1"/>
    <col min="11785" max="11785" width="4" style="37" customWidth="1"/>
    <col min="11786" max="11786" width="7.375" style="37" customWidth="1"/>
    <col min="11787" max="11787" width="4.125" style="37" bestFit="1" customWidth="1"/>
    <col min="11788" max="11789" width="6.75" style="37" bestFit="1" customWidth="1"/>
    <col min="11790" max="11790" width="10" style="37" customWidth="1"/>
    <col min="11791" max="12005" width="9.125" style="37"/>
    <col min="12006" max="12006" width="16.625" style="37" customWidth="1"/>
    <col min="12007" max="12007" width="5.125" style="37" bestFit="1" customWidth="1"/>
    <col min="12008" max="12008" width="9.25" style="37" bestFit="1" customWidth="1"/>
    <col min="12009" max="12009" width="4.125" style="37" bestFit="1" customWidth="1"/>
    <col min="12010" max="12010" width="8.25" style="37" bestFit="1" customWidth="1"/>
    <col min="12011" max="12011" width="5.75" style="37" customWidth="1"/>
    <col min="12012" max="12012" width="10.25" style="37" bestFit="1" customWidth="1"/>
    <col min="12013" max="12013" width="3.875" style="37" bestFit="1" customWidth="1"/>
    <col min="12014" max="12014" width="6.75" style="37" bestFit="1" customWidth="1"/>
    <col min="12015" max="12015" width="4.75" style="37" bestFit="1" customWidth="1"/>
    <col min="12016" max="12016" width="6.75" style="37" bestFit="1" customWidth="1"/>
    <col min="12017" max="12017" width="5.625" style="37" customWidth="1"/>
    <col min="12018" max="12018" width="8.25" style="37" bestFit="1" customWidth="1"/>
    <col min="12019" max="12019" width="4.125" style="37" bestFit="1" customWidth="1"/>
    <col min="12020" max="12020" width="8.25" style="37" bestFit="1" customWidth="1"/>
    <col min="12021" max="12021" width="3.875" style="37" customWidth="1"/>
    <col min="12022" max="12022" width="6.75" style="37" bestFit="1" customWidth="1"/>
    <col min="12023" max="12023" width="6.625" style="37" bestFit="1" customWidth="1"/>
    <col min="12024" max="12024" width="6.75" style="37" bestFit="1" customWidth="1"/>
    <col min="12025" max="12025" width="5.625" style="37" customWidth="1"/>
    <col min="12026" max="12026" width="8.125" style="37" customWidth="1"/>
    <col min="12027" max="12027" width="4.375" style="37" customWidth="1"/>
    <col min="12028" max="12028" width="9.25" style="37" customWidth="1"/>
    <col min="12029" max="12029" width="5.125" style="37" bestFit="1" customWidth="1"/>
    <col min="12030" max="12030" width="9.25" style="37" bestFit="1" customWidth="1"/>
    <col min="12031" max="12031" width="5.25" style="37" customWidth="1"/>
    <col min="12032" max="12032" width="8.625" style="37" customWidth="1"/>
    <col min="12033" max="12033" width="4.625" style="37" customWidth="1"/>
    <col min="12034" max="12034" width="6.625" style="37" bestFit="1" customWidth="1"/>
    <col min="12035" max="12035" width="4.625" style="37" customWidth="1"/>
    <col min="12036" max="12036" width="6.75" style="37" customWidth="1"/>
    <col min="12037" max="12037" width="5.125" style="37" customWidth="1"/>
    <col min="12038" max="12038" width="9.25" style="37" bestFit="1" customWidth="1"/>
    <col min="12039" max="12039" width="3.375" style="37" customWidth="1"/>
    <col min="12040" max="12040" width="8.25" style="37" bestFit="1" customWidth="1"/>
    <col min="12041" max="12041" width="4" style="37" customWidth="1"/>
    <col min="12042" max="12042" width="7.375" style="37" customWidth="1"/>
    <col min="12043" max="12043" width="4.125" style="37" bestFit="1" customWidth="1"/>
    <col min="12044" max="12045" width="6.75" style="37" bestFit="1" customWidth="1"/>
    <col min="12046" max="12046" width="10" style="37" customWidth="1"/>
    <col min="12047" max="12261" width="9.125" style="37"/>
    <col min="12262" max="12262" width="16.625" style="37" customWidth="1"/>
    <col min="12263" max="12263" width="5.125" style="37" bestFit="1" customWidth="1"/>
    <col min="12264" max="12264" width="9.25" style="37" bestFit="1" customWidth="1"/>
    <col min="12265" max="12265" width="4.125" style="37" bestFit="1" customWidth="1"/>
    <col min="12266" max="12266" width="8.25" style="37" bestFit="1" customWidth="1"/>
    <col min="12267" max="12267" width="5.75" style="37" customWidth="1"/>
    <col min="12268" max="12268" width="10.25" style="37" bestFit="1" customWidth="1"/>
    <col min="12269" max="12269" width="3.875" style="37" bestFit="1" customWidth="1"/>
    <col min="12270" max="12270" width="6.75" style="37" bestFit="1" customWidth="1"/>
    <col min="12271" max="12271" width="4.75" style="37" bestFit="1" customWidth="1"/>
    <col min="12272" max="12272" width="6.75" style="37" bestFit="1" customWidth="1"/>
    <col min="12273" max="12273" width="5.625" style="37" customWidth="1"/>
    <col min="12274" max="12274" width="8.25" style="37" bestFit="1" customWidth="1"/>
    <col min="12275" max="12275" width="4.125" style="37" bestFit="1" customWidth="1"/>
    <col min="12276" max="12276" width="8.25" style="37" bestFit="1" customWidth="1"/>
    <col min="12277" max="12277" width="3.875" style="37" customWidth="1"/>
    <col min="12278" max="12278" width="6.75" style="37" bestFit="1" customWidth="1"/>
    <col min="12279" max="12279" width="6.625" style="37" bestFit="1" customWidth="1"/>
    <col min="12280" max="12280" width="6.75" style="37" bestFit="1" customWidth="1"/>
    <col min="12281" max="12281" width="5.625" style="37" customWidth="1"/>
    <col min="12282" max="12282" width="8.125" style="37" customWidth="1"/>
    <col min="12283" max="12283" width="4.375" style="37" customWidth="1"/>
    <col min="12284" max="12284" width="9.25" style="37" customWidth="1"/>
    <col min="12285" max="12285" width="5.125" style="37" bestFit="1" customWidth="1"/>
    <col min="12286" max="12286" width="9.25" style="37" bestFit="1" customWidth="1"/>
    <col min="12287" max="12287" width="5.25" style="37" customWidth="1"/>
    <col min="12288" max="12288" width="8.625" style="37" customWidth="1"/>
    <col min="12289" max="12289" width="4.625" style="37" customWidth="1"/>
    <col min="12290" max="12290" width="6.625" style="37" bestFit="1" customWidth="1"/>
    <col min="12291" max="12291" width="4.625" style="37" customWidth="1"/>
    <col min="12292" max="12292" width="6.75" style="37" customWidth="1"/>
    <col min="12293" max="12293" width="5.125" style="37" customWidth="1"/>
    <col min="12294" max="12294" width="9.25" style="37" bestFit="1" customWidth="1"/>
    <col min="12295" max="12295" width="3.375" style="37" customWidth="1"/>
    <col min="12296" max="12296" width="8.25" style="37" bestFit="1" customWidth="1"/>
    <col min="12297" max="12297" width="4" style="37" customWidth="1"/>
    <col min="12298" max="12298" width="7.375" style="37" customWidth="1"/>
    <col min="12299" max="12299" width="4.125" style="37" bestFit="1" customWidth="1"/>
    <col min="12300" max="12301" width="6.75" style="37" bestFit="1" customWidth="1"/>
    <col min="12302" max="12302" width="10" style="37" customWidth="1"/>
    <col min="12303" max="12517" width="9.125" style="37"/>
    <col min="12518" max="12518" width="16.625" style="37" customWidth="1"/>
    <col min="12519" max="12519" width="5.125" style="37" bestFit="1" customWidth="1"/>
    <col min="12520" max="12520" width="9.25" style="37" bestFit="1" customWidth="1"/>
    <col min="12521" max="12521" width="4.125" style="37" bestFit="1" customWidth="1"/>
    <col min="12522" max="12522" width="8.25" style="37" bestFit="1" customWidth="1"/>
    <col min="12523" max="12523" width="5.75" style="37" customWidth="1"/>
    <col min="12524" max="12524" width="10.25" style="37" bestFit="1" customWidth="1"/>
    <col min="12525" max="12525" width="3.875" style="37" bestFit="1" customWidth="1"/>
    <col min="12526" max="12526" width="6.75" style="37" bestFit="1" customWidth="1"/>
    <col min="12527" max="12527" width="4.75" style="37" bestFit="1" customWidth="1"/>
    <col min="12528" max="12528" width="6.75" style="37" bestFit="1" customWidth="1"/>
    <col min="12529" max="12529" width="5.625" style="37" customWidth="1"/>
    <col min="12530" max="12530" width="8.25" style="37" bestFit="1" customWidth="1"/>
    <col min="12531" max="12531" width="4.125" style="37" bestFit="1" customWidth="1"/>
    <col min="12532" max="12532" width="8.25" style="37" bestFit="1" customWidth="1"/>
    <col min="12533" max="12533" width="3.875" style="37" customWidth="1"/>
    <col min="12534" max="12534" width="6.75" style="37" bestFit="1" customWidth="1"/>
    <col min="12535" max="12535" width="6.625" style="37" bestFit="1" customWidth="1"/>
    <col min="12536" max="12536" width="6.75" style="37" bestFit="1" customWidth="1"/>
    <col min="12537" max="12537" width="5.625" style="37" customWidth="1"/>
    <col min="12538" max="12538" width="8.125" style="37" customWidth="1"/>
    <col min="12539" max="12539" width="4.375" style="37" customWidth="1"/>
    <col min="12540" max="12540" width="9.25" style="37" customWidth="1"/>
    <col min="12541" max="12541" width="5.125" style="37" bestFit="1" customWidth="1"/>
    <col min="12542" max="12542" width="9.25" style="37" bestFit="1" customWidth="1"/>
    <col min="12543" max="12543" width="5.25" style="37" customWidth="1"/>
    <col min="12544" max="12544" width="8.625" style="37" customWidth="1"/>
    <col min="12545" max="12545" width="4.625" style="37" customWidth="1"/>
    <col min="12546" max="12546" width="6.625" style="37" bestFit="1" customWidth="1"/>
    <col min="12547" max="12547" width="4.625" style="37" customWidth="1"/>
    <col min="12548" max="12548" width="6.75" style="37" customWidth="1"/>
    <col min="12549" max="12549" width="5.125" style="37" customWidth="1"/>
    <col min="12550" max="12550" width="9.25" style="37" bestFit="1" customWidth="1"/>
    <col min="12551" max="12551" width="3.375" style="37" customWidth="1"/>
    <col min="12552" max="12552" width="8.25" style="37" bestFit="1" customWidth="1"/>
    <col min="12553" max="12553" width="4" style="37" customWidth="1"/>
    <col min="12554" max="12554" width="7.375" style="37" customWidth="1"/>
    <col min="12555" max="12555" width="4.125" style="37" bestFit="1" customWidth="1"/>
    <col min="12556" max="12557" width="6.75" style="37" bestFit="1" customWidth="1"/>
    <col min="12558" max="12558" width="10" style="37" customWidth="1"/>
    <col min="12559" max="12773" width="9.125" style="37"/>
    <col min="12774" max="12774" width="16.625" style="37" customWidth="1"/>
    <col min="12775" max="12775" width="5.125" style="37" bestFit="1" customWidth="1"/>
    <col min="12776" max="12776" width="9.25" style="37" bestFit="1" customWidth="1"/>
    <col min="12777" max="12777" width="4.125" style="37" bestFit="1" customWidth="1"/>
    <col min="12778" max="12778" width="8.25" style="37" bestFit="1" customWidth="1"/>
    <col min="12779" max="12779" width="5.75" style="37" customWidth="1"/>
    <col min="12780" max="12780" width="10.25" style="37" bestFit="1" customWidth="1"/>
    <col min="12781" max="12781" width="3.875" style="37" bestFit="1" customWidth="1"/>
    <col min="12782" max="12782" width="6.75" style="37" bestFit="1" customWidth="1"/>
    <col min="12783" max="12783" width="4.75" style="37" bestFit="1" customWidth="1"/>
    <col min="12784" max="12784" width="6.75" style="37" bestFit="1" customWidth="1"/>
    <col min="12785" max="12785" width="5.625" style="37" customWidth="1"/>
    <col min="12786" max="12786" width="8.25" style="37" bestFit="1" customWidth="1"/>
    <col min="12787" max="12787" width="4.125" style="37" bestFit="1" customWidth="1"/>
    <col min="12788" max="12788" width="8.25" style="37" bestFit="1" customWidth="1"/>
    <col min="12789" max="12789" width="3.875" style="37" customWidth="1"/>
    <col min="12790" max="12790" width="6.75" style="37" bestFit="1" customWidth="1"/>
    <col min="12791" max="12791" width="6.625" style="37" bestFit="1" customWidth="1"/>
    <col min="12792" max="12792" width="6.75" style="37" bestFit="1" customWidth="1"/>
    <col min="12793" max="12793" width="5.625" style="37" customWidth="1"/>
    <col min="12794" max="12794" width="8.125" style="37" customWidth="1"/>
    <col min="12795" max="12795" width="4.375" style="37" customWidth="1"/>
    <col min="12796" max="12796" width="9.25" style="37" customWidth="1"/>
    <col min="12797" max="12797" width="5.125" style="37" bestFit="1" customWidth="1"/>
    <col min="12798" max="12798" width="9.25" style="37" bestFit="1" customWidth="1"/>
    <col min="12799" max="12799" width="5.25" style="37" customWidth="1"/>
    <col min="12800" max="12800" width="8.625" style="37" customWidth="1"/>
    <col min="12801" max="12801" width="4.625" style="37" customWidth="1"/>
    <col min="12802" max="12802" width="6.625" style="37" bestFit="1" customWidth="1"/>
    <col min="12803" max="12803" width="4.625" style="37" customWidth="1"/>
    <col min="12804" max="12804" width="6.75" style="37" customWidth="1"/>
    <col min="12805" max="12805" width="5.125" style="37" customWidth="1"/>
    <col min="12806" max="12806" width="9.25" style="37" bestFit="1" customWidth="1"/>
    <col min="12807" max="12807" width="3.375" style="37" customWidth="1"/>
    <col min="12808" max="12808" width="8.25" style="37" bestFit="1" customWidth="1"/>
    <col min="12809" max="12809" width="4" style="37" customWidth="1"/>
    <col min="12810" max="12810" width="7.375" style="37" customWidth="1"/>
    <col min="12811" max="12811" width="4.125" style="37" bestFit="1" customWidth="1"/>
    <col min="12812" max="12813" width="6.75" style="37" bestFit="1" customWidth="1"/>
    <col min="12814" max="12814" width="10" style="37" customWidth="1"/>
    <col min="12815" max="13029" width="9.125" style="37"/>
    <col min="13030" max="13030" width="16.625" style="37" customWidth="1"/>
    <col min="13031" max="13031" width="5.125" style="37" bestFit="1" customWidth="1"/>
    <col min="13032" max="13032" width="9.25" style="37" bestFit="1" customWidth="1"/>
    <col min="13033" max="13033" width="4.125" style="37" bestFit="1" customWidth="1"/>
    <col min="13034" max="13034" width="8.25" style="37" bestFit="1" customWidth="1"/>
    <col min="13035" max="13035" width="5.75" style="37" customWidth="1"/>
    <col min="13036" max="13036" width="10.25" style="37" bestFit="1" customWidth="1"/>
    <col min="13037" max="13037" width="3.875" style="37" bestFit="1" customWidth="1"/>
    <col min="13038" max="13038" width="6.75" style="37" bestFit="1" customWidth="1"/>
    <col min="13039" max="13039" width="4.75" style="37" bestFit="1" customWidth="1"/>
    <col min="13040" max="13040" width="6.75" style="37" bestFit="1" customWidth="1"/>
    <col min="13041" max="13041" width="5.625" style="37" customWidth="1"/>
    <col min="13042" max="13042" width="8.25" style="37" bestFit="1" customWidth="1"/>
    <col min="13043" max="13043" width="4.125" style="37" bestFit="1" customWidth="1"/>
    <col min="13044" max="13044" width="8.25" style="37" bestFit="1" customWidth="1"/>
    <col min="13045" max="13045" width="3.875" style="37" customWidth="1"/>
    <col min="13046" max="13046" width="6.75" style="37" bestFit="1" customWidth="1"/>
    <col min="13047" max="13047" width="6.625" style="37" bestFit="1" customWidth="1"/>
    <col min="13048" max="13048" width="6.75" style="37" bestFit="1" customWidth="1"/>
    <col min="13049" max="13049" width="5.625" style="37" customWidth="1"/>
    <col min="13050" max="13050" width="8.125" style="37" customWidth="1"/>
    <col min="13051" max="13051" width="4.375" style="37" customWidth="1"/>
    <col min="13052" max="13052" width="9.25" style="37" customWidth="1"/>
    <col min="13053" max="13053" width="5.125" style="37" bestFit="1" customWidth="1"/>
    <col min="13054" max="13054" width="9.25" style="37" bestFit="1" customWidth="1"/>
    <col min="13055" max="13055" width="5.25" style="37" customWidth="1"/>
    <col min="13056" max="13056" width="8.625" style="37" customWidth="1"/>
    <col min="13057" max="13057" width="4.625" style="37" customWidth="1"/>
    <col min="13058" max="13058" width="6.625" style="37" bestFit="1" customWidth="1"/>
    <col min="13059" max="13059" width="4.625" style="37" customWidth="1"/>
    <col min="13060" max="13060" width="6.75" style="37" customWidth="1"/>
    <col min="13061" max="13061" width="5.125" style="37" customWidth="1"/>
    <col min="13062" max="13062" width="9.25" style="37" bestFit="1" customWidth="1"/>
    <col min="13063" max="13063" width="3.375" style="37" customWidth="1"/>
    <col min="13064" max="13064" width="8.25" style="37" bestFit="1" customWidth="1"/>
    <col min="13065" max="13065" width="4" style="37" customWidth="1"/>
    <col min="13066" max="13066" width="7.375" style="37" customWidth="1"/>
    <col min="13067" max="13067" width="4.125" style="37" bestFit="1" customWidth="1"/>
    <col min="13068" max="13069" width="6.75" style="37" bestFit="1" customWidth="1"/>
    <col min="13070" max="13070" width="10" style="37" customWidth="1"/>
    <col min="13071" max="13285" width="9.125" style="37"/>
    <col min="13286" max="13286" width="16.625" style="37" customWidth="1"/>
    <col min="13287" max="13287" width="5.125" style="37" bestFit="1" customWidth="1"/>
    <col min="13288" max="13288" width="9.25" style="37" bestFit="1" customWidth="1"/>
    <col min="13289" max="13289" width="4.125" style="37" bestFit="1" customWidth="1"/>
    <col min="13290" max="13290" width="8.25" style="37" bestFit="1" customWidth="1"/>
    <col min="13291" max="13291" width="5.75" style="37" customWidth="1"/>
    <col min="13292" max="13292" width="10.25" style="37" bestFit="1" customWidth="1"/>
    <col min="13293" max="13293" width="3.875" style="37" bestFit="1" customWidth="1"/>
    <col min="13294" max="13294" width="6.75" style="37" bestFit="1" customWidth="1"/>
    <col min="13295" max="13295" width="4.75" style="37" bestFit="1" customWidth="1"/>
    <col min="13296" max="13296" width="6.75" style="37" bestFit="1" customWidth="1"/>
    <col min="13297" max="13297" width="5.625" style="37" customWidth="1"/>
    <col min="13298" max="13298" width="8.25" style="37" bestFit="1" customWidth="1"/>
    <col min="13299" max="13299" width="4.125" style="37" bestFit="1" customWidth="1"/>
    <col min="13300" max="13300" width="8.25" style="37" bestFit="1" customWidth="1"/>
    <col min="13301" max="13301" width="3.875" style="37" customWidth="1"/>
    <col min="13302" max="13302" width="6.75" style="37" bestFit="1" customWidth="1"/>
    <col min="13303" max="13303" width="6.625" style="37" bestFit="1" customWidth="1"/>
    <col min="13304" max="13304" width="6.75" style="37" bestFit="1" customWidth="1"/>
    <col min="13305" max="13305" width="5.625" style="37" customWidth="1"/>
    <col min="13306" max="13306" width="8.125" style="37" customWidth="1"/>
    <col min="13307" max="13307" width="4.375" style="37" customWidth="1"/>
    <col min="13308" max="13308" width="9.25" style="37" customWidth="1"/>
    <col min="13309" max="13309" width="5.125" style="37" bestFit="1" customWidth="1"/>
    <col min="13310" max="13310" width="9.25" style="37" bestFit="1" customWidth="1"/>
    <col min="13311" max="13311" width="5.25" style="37" customWidth="1"/>
    <col min="13312" max="13312" width="8.625" style="37" customWidth="1"/>
    <col min="13313" max="13313" width="4.625" style="37" customWidth="1"/>
    <col min="13314" max="13314" width="6.625" style="37" bestFit="1" customWidth="1"/>
    <col min="13315" max="13315" width="4.625" style="37" customWidth="1"/>
    <col min="13316" max="13316" width="6.75" style="37" customWidth="1"/>
    <col min="13317" max="13317" width="5.125" style="37" customWidth="1"/>
    <col min="13318" max="13318" width="9.25" style="37" bestFit="1" customWidth="1"/>
    <col min="13319" max="13319" width="3.375" style="37" customWidth="1"/>
    <col min="13320" max="13320" width="8.25" style="37" bestFit="1" customWidth="1"/>
    <col min="13321" max="13321" width="4" style="37" customWidth="1"/>
    <col min="13322" max="13322" width="7.375" style="37" customWidth="1"/>
    <col min="13323" max="13323" width="4.125" style="37" bestFit="1" customWidth="1"/>
    <col min="13324" max="13325" width="6.75" style="37" bestFit="1" customWidth="1"/>
    <col min="13326" max="13326" width="10" style="37" customWidth="1"/>
    <col min="13327" max="13541" width="9.125" style="37"/>
    <col min="13542" max="13542" width="16.625" style="37" customWidth="1"/>
    <col min="13543" max="13543" width="5.125" style="37" bestFit="1" customWidth="1"/>
    <col min="13544" max="13544" width="9.25" style="37" bestFit="1" customWidth="1"/>
    <col min="13545" max="13545" width="4.125" style="37" bestFit="1" customWidth="1"/>
    <col min="13546" max="13546" width="8.25" style="37" bestFit="1" customWidth="1"/>
    <col min="13547" max="13547" width="5.75" style="37" customWidth="1"/>
    <col min="13548" max="13548" width="10.25" style="37" bestFit="1" customWidth="1"/>
    <col min="13549" max="13549" width="3.875" style="37" bestFit="1" customWidth="1"/>
    <col min="13550" max="13550" width="6.75" style="37" bestFit="1" customWidth="1"/>
    <col min="13551" max="13551" width="4.75" style="37" bestFit="1" customWidth="1"/>
    <col min="13552" max="13552" width="6.75" style="37" bestFit="1" customWidth="1"/>
    <col min="13553" max="13553" width="5.625" style="37" customWidth="1"/>
    <col min="13554" max="13554" width="8.25" style="37" bestFit="1" customWidth="1"/>
    <col min="13555" max="13555" width="4.125" style="37" bestFit="1" customWidth="1"/>
    <col min="13556" max="13556" width="8.25" style="37" bestFit="1" customWidth="1"/>
    <col min="13557" max="13557" width="3.875" style="37" customWidth="1"/>
    <col min="13558" max="13558" width="6.75" style="37" bestFit="1" customWidth="1"/>
    <col min="13559" max="13559" width="6.625" style="37" bestFit="1" customWidth="1"/>
    <col min="13560" max="13560" width="6.75" style="37" bestFit="1" customWidth="1"/>
    <col min="13561" max="13561" width="5.625" style="37" customWidth="1"/>
    <col min="13562" max="13562" width="8.125" style="37" customWidth="1"/>
    <col min="13563" max="13563" width="4.375" style="37" customWidth="1"/>
    <col min="13564" max="13564" width="9.25" style="37" customWidth="1"/>
    <col min="13565" max="13565" width="5.125" style="37" bestFit="1" customWidth="1"/>
    <col min="13566" max="13566" width="9.25" style="37" bestFit="1" customWidth="1"/>
    <col min="13567" max="13567" width="5.25" style="37" customWidth="1"/>
    <col min="13568" max="13568" width="8.625" style="37" customWidth="1"/>
    <col min="13569" max="13569" width="4.625" style="37" customWidth="1"/>
    <col min="13570" max="13570" width="6.625" style="37" bestFit="1" customWidth="1"/>
    <col min="13571" max="13571" width="4.625" style="37" customWidth="1"/>
    <col min="13572" max="13572" width="6.75" style="37" customWidth="1"/>
    <col min="13573" max="13573" width="5.125" style="37" customWidth="1"/>
    <col min="13574" max="13574" width="9.25" style="37" bestFit="1" customWidth="1"/>
    <col min="13575" max="13575" width="3.375" style="37" customWidth="1"/>
    <col min="13576" max="13576" width="8.25" style="37" bestFit="1" customWidth="1"/>
    <col min="13577" max="13577" width="4" style="37" customWidth="1"/>
    <col min="13578" max="13578" width="7.375" style="37" customWidth="1"/>
    <col min="13579" max="13579" width="4.125" style="37" bestFit="1" customWidth="1"/>
    <col min="13580" max="13581" width="6.75" style="37" bestFit="1" customWidth="1"/>
    <col min="13582" max="13582" width="10" style="37" customWidth="1"/>
    <col min="13583" max="13797" width="9.125" style="37"/>
    <col min="13798" max="13798" width="16.625" style="37" customWidth="1"/>
    <col min="13799" max="13799" width="5.125" style="37" bestFit="1" customWidth="1"/>
    <col min="13800" max="13800" width="9.25" style="37" bestFit="1" customWidth="1"/>
    <col min="13801" max="13801" width="4.125" style="37" bestFit="1" customWidth="1"/>
    <col min="13802" max="13802" width="8.25" style="37" bestFit="1" customWidth="1"/>
    <col min="13803" max="13803" width="5.75" style="37" customWidth="1"/>
    <col min="13804" max="13804" width="10.25" style="37" bestFit="1" customWidth="1"/>
    <col min="13805" max="13805" width="3.875" style="37" bestFit="1" customWidth="1"/>
    <col min="13806" max="13806" width="6.75" style="37" bestFit="1" customWidth="1"/>
    <col min="13807" max="13807" width="4.75" style="37" bestFit="1" customWidth="1"/>
    <col min="13808" max="13808" width="6.75" style="37" bestFit="1" customWidth="1"/>
    <col min="13809" max="13809" width="5.625" style="37" customWidth="1"/>
    <col min="13810" max="13810" width="8.25" style="37" bestFit="1" customWidth="1"/>
    <col min="13811" max="13811" width="4.125" style="37" bestFit="1" customWidth="1"/>
    <col min="13812" max="13812" width="8.25" style="37" bestFit="1" customWidth="1"/>
    <col min="13813" max="13813" width="3.875" style="37" customWidth="1"/>
    <col min="13814" max="13814" width="6.75" style="37" bestFit="1" customWidth="1"/>
    <col min="13815" max="13815" width="6.625" style="37" bestFit="1" customWidth="1"/>
    <col min="13816" max="13816" width="6.75" style="37" bestFit="1" customWidth="1"/>
    <col min="13817" max="13817" width="5.625" style="37" customWidth="1"/>
    <col min="13818" max="13818" width="8.125" style="37" customWidth="1"/>
    <col min="13819" max="13819" width="4.375" style="37" customWidth="1"/>
    <col min="13820" max="13820" width="9.25" style="37" customWidth="1"/>
    <col min="13821" max="13821" width="5.125" style="37" bestFit="1" customWidth="1"/>
    <col min="13822" max="13822" width="9.25" style="37" bestFit="1" customWidth="1"/>
    <col min="13823" max="13823" width="5.25" style="37" customWidth="1"/>
    <col min="13824" max="13824" width="8.625" style="37" customWidth="1"/>
    <col min="13825" max="13825" width="4.625" style="37" customWidth="1"/>
    <col min="13826" max="13826" width="6.625" style="37" bestFit="1" customWidth="1"/>
    <col min="13827" max="13827" width="4.625" style="37" customWidth="1"/>
    <col min="13828" max="13828" width="6.75" style="37" customWidth="1"/>
    <col min="13829" max="13829" width="5.125" style="37" customWidth="1"/>
    <col min="13830" max="13830" width="9.25" style="37" bestFit="1" customWidth="1"/>
    <col min="13831" max="13831" width="3.375" style="37" customWidth="1"/>
    <col min="13832" max="13832" width="8.25" style="37" bestFit="1" customWidth="1"/>
    <col min="13833" max="13833" width="4" style="37" customWidth="1"/>
    <col min="13834" max="13834" width="7.375" style="37" customWidth="1"/>
    <col min="13835" max="13835" width="4.125" style="37" bestFit="1" customWidth="1"/>
    <col min="13836" max="13837" width="6.75" style="37" bestFit="1" customWidth="1"/>
    <col min="13838" max="13838" width="10" style="37" customWidth="1"/>
    <col min="13839" max="14053" width="9.125" style="37"/>
    <col min="14054" max="14054" width="16.625" style="37" customWidth="1"/>
    <col min="14055" max="14055" width="5.125" style="37" bestFit="1" customWidth="1"/>
    <col min="14056" max="14056" width="9.25" style="37" bestFit="1" customWidth="1"/>
    <col min="14057" max="14057" width="4.125" style="37" bestFit="1" customWidth="1"/>
    <col min="14058" max="14058" width="8.25" style="37" bestFit="1" customWidth="1"/>
    <col min="14059" max="14059" width="5.75" style="37" customWidth="1"/>
    <col min="14060" max="14060" width="10.25" style="37" bestFit="1" customWidth="1"/>
    <col min="14061" max="14061" width="3.875" style="37" bestFit="1" customWidth="1"/>
    <col min="14062" max="14062" width="6.75" style="37" bestFit="1" customWidth="1"/>
    <col min="14063" max="14063" width="4.75" style="37" bestFit="1" customWidth="1"/>
    <col min="14064" max="14064" width="6.75" style="37" bestFit="1" customWidth="1"/>
    <col min="14065" max="14065" width="5.625" style="37" customWidth="1"/>
    <col min="14066" max="14066" width="8.25" style="37" bestFit="1" customWidth="1"/>
    <col min="14067" max="14067" width="4.125" style="37" bestFit="1" customWidth="1"/>
    <col min="14068" max="14068" width="8.25" style="37" bestFit="1" customWidth="1"/>
    <col min="14069" max="14069" width="3.875" style="37" customWidth="1"/>
    <col min="14070" max="14070" width="6.75" style="37" bestFit="1" customWidth="1"/>
    <col min="14071" max="14071" width="6.625" style="37" bestFit="1" customWidth="1"/>
    <col min="14072" max="14072" width="6.75" style="37" bestFit="1" customWidth="1"/>
    <col min="14073" max="14073" width="5.625" style="37" customWidth="1"/>
    <col min="14074" max="14074" width="8.125" style="37" customWidth="1"/>
    <col min="14075" max="14075" width="4.375" style="37" customWidth="1"/>
    <col min="14076" max="14076" width="9.25" style="37" customWidth="1"/>
    <col min="14077" max="14077" width="5.125" style="37" bestFit="1" customWidth="1"/>
    <col min="14078" max="14078" width="9.25" style="37" bestFit="1" customWidth="1"/>
    <col min="14079" max="14079" width="5.25" style="37" customWidth="1"/>
    <col min="14080" max="14080" width="8.625" style="37" customWidth="1"/>
    <col min="14081" max="14081" width="4.625" style="37" customWidth="1"/>
    <col min="14082" max="14082" width="6.625" style="37" bestFit="1" customWidth="1"/>
    <col min="14083" max="14083" width="4.625" style="37" customWidth="1"/>
    <col min="14084" max="14084" width="6.75" style="37" customWidth="1"/>
    <col min="14085" max="14085" width="5.125" style="37" customWidth="1"/>
    <col min="14086" max="14086" width="9.25" style="37" bestFit="1" customWidth="1"/>
    <col min="14087" max="14087" width="3.375" style="37" customWidth="1"/>
    <col min="14088" max="14088" width="8.25" style="37" bestFit="1" customWidth="1"/>
    <col min="14089" max="14089" width="4" style="37" customWidth="1"/>
    <col min="14090" max="14090" width="7.375" style="37" customWidth="1"/>
    <col min="14091" max="14091" width="4.125" style="37" bestFit="1" customWidth="1"/>
    <col min="14092" max="14093" width="6.75" style="37" bestFit="1" customWidth="1"/>
    <col min="14094" max="14094" width="10" style="37" customWidth="1"/>
    <col min="14095" max="14309" width="9.125" style="37"/>
    <col min="14310" max="14310" width="16.625" style="37" customWidth="1"/>
    <col min="14311" max="14311" width="5.125" style="37" bestFit="1" customWidth="1"/>
    <col min="14312" max="14312" width="9.25" style="37" bestFit="1" customWidth="1"/>
    <col min="14313" max="14313" width="4.125" style="37" bestFit="1" customWidth="1"/>
    <col min="14314" max="14314" width="8.25" style="37" bestFit="1" customWidth="1"/>
    <col min="14315" max="14315" width="5.75" style="37" customWidth="1"/>
    <col min="14316" max="14316" width="10.25" style="37" bestFit="1" customWidth="1"/>
    <col min="14317" max="14317" width="3.875" style="37" bestFit="1" customWidth="1"/>
    <col min="14318" max="14318" width="6.75" style="37" bestFit="1" customWidth="1"/>
    <col min="14319" max="14319" width="4.75" style="37" bestFit="1" customWidth="1"/>
    <col min="14320" max="14320" width="6.75" style="37" bestFit="1" customWidth="1"/>
    <col min="14321" max="14321" width="5.625" style="37" customWidth="1"/>
    <col min="14322" max="14322" width="8.25" style="37" bestFit="1" customWidth="1"/>
    <col min="14323" max="14323" width="4.125" style="37" bestFit="1" customWidth="1"/>
    <col min="14324" max="14324" width="8.25" style="37" bestFit="1" customWidth="1"/>
    <col min="14325" max="14325" width="3.875" style="37" customWidth="1"/>
    <col min="14326" max="14326" width="6.75" style="37" bestFit="1" customWidth="1"/>
    <col min="14327" max="14327" width="6.625" style="37" bestFit="1" customWidth="1"/>
    <col min="14328" max="14328" width="6.75" style="37" bestFit="1" customWidth="1"/>
    <col min="14329" max="14329" width="5.625" style="37" customWidth="1"/>
    <col min="14330" max="14330" width="8.125" style="37" customWidth="1"/>
    <col min="14331" max="14331" width="4.375" style="37" customWidth="1"/>
    <col min="14332" max="14332" width="9.25" style="37" customWidth="1"/>
    <col min="14333" max="14333" width="5.125" style="37" bestFit="1" customWidth="1"/>
    <col min="14334" max="14334" width="9.25" style="37" bestFit="1" customWidth="1"/>
    <col min="14335" max="14335" width="5.25" style="37" customWidth="1"/>
    <col min="14336" max="14336" width="8.625" style="37" customWidth="1"/>
    <col min="14337" max="14337" width="4.625" style="37" customWidth="1"/>
    <col min="14338" max="14338" width="6.625" style="37" bestFit="1" customWidth="1"/>
    <col min="14339" max="14339" width="4.625" style="37" customWidth="1"/>
    <col min="14340" max="14340" width="6.75" style="37" customWidth="1"/>
    <col min="14341" max="14341" width="5.125" style="37" customWidth="1"/>
    <col min="14342" max="14342" width="9.25" style="37" bestFit="1" customWidth="1"/>
    <col min="14343" max="14343" width="3.375" style="37" customWidth="1"/>
    <col min="14344" max="14344" width="8.25" style="37" bestFit="1" customWidth="1"/>
    <col min="14345" max="14345" width="4" style="37" customWidth="1"/>
    <col min="14346" max="14346" width="7.375" style="37" customWidth="1"/>
    <col min="14347" max="14347" width="4.125" style="37" bestFit="1" customWidth="1"/>
    <col min="14348" max="14349" width="6.75" style="37" bestFit="1" customWidth="1"/>
    <col min="14350" max="14350" width="10" style="37" customWidth="1"/>
    <col min="14351" max="14565" width="9.125" style="37"/>
    <col min="14566" max="14566" width="16.625" style="37" customWidth="1"/>
    <col min="14567" max="14567" width="5.125" style="37" bestFit="1" customWidth="1"/>
    <col min="14568" max="14568" width="9.25" style="37" bestFit="1" customWidth="1"/>
    <col min="14569" max="14569" width="4.125" style="37" bestFit="1" customWidth="1"/>
    <col min="14570" max="14570" width="8.25" style="37" bestFit="1" customWidth="1"/>
    <col min="14571" max="14571" width="5.75" style="37" customWidth="1"/>
    <col min="14572" max="14572" width="10.25" style="37" bestFit="1" customWidth="1"/>
    <col min="14573" max="14573" width="3.875" style="37" bestFit="1" customWidth="1"/>
    <col min="14574" max="14574" width="6.75" style="37" bestFit="1" customWidth="1"/>
    <col min="14575" max="14575" width="4.75" style="37" bestFit="1" customWidth="1"/>
    <col min="14576" max="14576" width="6.75" style="37" bestFit="1" customWidth="1"/>
    <col min="14577" max="14577" width="5.625" style="37" customWidth="1"/>
    <col min="14578" max="14578" width="8.25" style="37" bestFit="1" customWidth="1"/>
    <col min="14579" max="14579" width="4.125" style="37" bestFit="1" customWidth="1"/>
    <col min="14580" max="14580" width="8.25" style="37" bestFit="1" customWidth="1"/>
    <col min="14581" max="14581" width="3.875" style="37" customWidth="1"/>
    <col min="14582" max="14582" width="6.75" style="37" bestFit="1" customWidth="1"/>
    <col min="14583" max="14583" width="6.625" style="37" bestFit="1" customWidth="1"/>
    <col min="14584" max="14584" width="6.75" style="37" bestFit="1" customWidth="1"/>
    <col min="14585" max="14585" width="5.625" style="37" customWidth="1"/>
    <col min="14586" max="14586" width="8.125" style="37" customWidth="1"/>
    <col min="14587" max="14587" width="4.375" style="37" customWidth="1"/>
    <col min="14588" max="14588" width="9.25" style="37" customWidth="1"/>
    <col min="14589" max="14589" width="5.125" style="37" bestFit="1" customWidth="1"/>
    <col min="14590" max="14590" width="9.25" style="37" bestFit="1" customWidth="1"/>
    <col min="14591" max="14591" width="5.25" style="37" customWidth="1"/>
    <col min="14592" max="14592" width="8.625" style="37" customWidth="1"/>
    <col min="14593" max="14593" width="4.625" style="37" customWidth="1"/>
    <col min="14594" max="14594" width="6.625" style="37" bestFit="1" customWidth="1"/>
    <col min="14595" max="14595" width="4.625" style="37" customWidth="1"/>
    <col min="14596" max="14596" width="6.75" style="37" customWidth="1"/>
    <col min="14597" max="14597" width="5.125" style="37" customWidth="1"/>
    <col min="14598" max="14598" width="9.25" style="37" bestFit="1" customWidth="1"/>
    <col min="14599" max="14599" width="3.375" style="37" customWidth="1"/>
    <col min="14600" max="14600" width="8.25" style="37" bestFit="1" customWidth="1"/>
    <col min="14601" max="14601" width="4" style="37" customWidth="1"/>
    <col min="14602" max="14602" width="7.375" style="37" customWidth="1"/>
    <col min="14603" max="14603" width="4.125" style="37" bestFit="1" customWidth="1"/>
    <col min="14604" max="14605" width="6.75" style="37" bestFit="1" customWidth="1"/>
    <col min="14606" max="14606" width="10" style="37" customWidth="1"/>
    <col min="14607" max="14821" width="9.125" style="37"/>
    <col min="14822" max="14822" width="16.625" style="37" customWidth="1"/>
    <col min="14823" max="14823" width="5.125" style="37" bestFit="1" customWidth="1"/>
    <col min="14824" max="14824" width="9.25" style="37" bestFit="1" customWidth="1"/>
    <col min="14825" max="14825" width="4.125" style="37" bestFit="1" customWidth="1"/>
    <col min="14826" max="14826" width="8.25" style="37" bestFit="1" customWidth="1"/>
    <col min="14827" max="14827" width="5.75" style="37" customWidth="1"/>
    <col min="14828" max="14828" width="10.25" style="37" bestFit="1" customWidth="1"/>
    <col min="14829" max="14829" width="3.875" style="37" bestFit="1" customWidth="1"/>
    <col min="14830" max="14830" width="6.75" style="37" bestFit="1" customWidth="1"/>
    <col min="14831" max="14831" width="4.75" style="37" bestFit="1" customWidth="1"/>
    <col min="14832" max="14832" width="6.75" style="37" bestFit="1" customWidth="1"/>
    <col min="14833" max="14833" width="5.625" style="37" customWidth="1"/>
    <col min="14834" max="14834" width="8.25" style="37" bestFit="1" customWidth="1"/>
    <col min="14835" max="14835" width="4.125" style="37" bestFit="1" customWidth="1"/>
    <col min="14836" max="14836" width="8.25" style="37" bestFit="1" customWidth="1"/>
    <col min="14837" max="14837" width="3.875" style="37" customWidth="1"/>
    <col min="14838" max="14838" width="6.75" style="37" bestFit="1" customWidth="1"/>
    <col min="14839" max="14839" width="6.625" style="37" bestFit="1" customWidth="1"/>
    <col min="14840" max="14840" width="6.75" style="37" bestFit="1" customWidth="1"/>
    <col min="14841" max="14841" width="5.625" style="37" customWidth="1"/>
    <col min="14842" max="14842" width="8.125" style="37" customWidth="1"/>
    <col min="14843" max="14843" width="4.375" style="37" customWidth="1"/>
    <col min="14844" max="14844" width="9.25" style="37" customWidth="1"/>
    <col min="14845" max="14845" width="5.125" style="37" bestFit="1" customWidth="1"/>
    <col min="14846" max="14846" width="9.25" style="37" bestFit="1" customWidth="1"/>
    <col min="14847" max="14847" width="5.25" style="37" customWidth="1"/>
    <col min="14848" max="14848" width="8.625" style="37" customWidth="1"/>
    <col min="14849" max="14849" width="4.625" style="37" customWidth="1"/>
    <col min="14850" max="14850" width="6.625" style="37" bestFit="1" customWidth="1"/>
    <col min="14851" max="14851" width="4.625" style="37" customWidth="1"/>
    <col min="14852" max="14852" width="6.75" style="37" customWidth="1"/>
    <col min="14853" max="14853" width="5.125" style="37" customWidth="1"/>
    <col min="14854" max="14854" width="9.25" style="37" bestFit="1" customWidth="1"/>
    <col min="14855" max="14855" width="3.375" style="37" customWidth="1"/>
    <col min="14856" max="14856" width="8.25" style="37" bestFit="1" customWidth="1"/>
    <col min="14857" max="14857" width="4" style="37" customWidth="1"/>
    <col min="14858" max="14858" width="7.375" style="37" customWidth="1"/>
    <col min="14859" max="14859" width="4.125" style="37" bestFit="1" customWidth="1"/>
    <col min="14860" max="14861" width="6.75" style="37" bestFit="1" customWidth="1"/>
    <col min="14862" max="14862" width="10" style="37" customWidth="1"/>
    <col min="14863" max="15077" width="9.125" style="37"/>
    <col min="15078" max="15078" width="16.625" style="37" customWidth="1"/>
    <col min="15079" max="15079" width="5.125" style="37" bestFit="1" customWidth="1"/>
    <col min="15080" max="15080" width="9.25" style="37" bestFit="1" customWidth="1"/>
    <col min="15081" max="15081" width="4.125" style="37" bestFit="1" customWidth="1"/>
    <col min="15082" max="15082" width="8.25" style="37" bestFit="1" customWidth="1"/>
    <col min="15083" max="15083" width="5.75" style="37" customWidth="1"/>
    <col min="15084" max="15084" width="10.25" style="37" bestFit="1" customWidth="1"/>
    <col min="15085" max="15085" width="3.875" style="37" bestFit="1" customWidth="1"/>
    <col min="15086" max="15086" width="6.75" style="37" bestFit="1" customWidth="1"/>
    <col min="15087" max="15087" width="4.75" style="37" bestFit="1" customWidth="1"/>
    <col min="15088" max="15088" width="6.75" style="37" bestFit="1" customWidth="1"/>
    <col min="15089" max="15089" width="5.625" style="37" customWidth="1"/>
    <col min="15090" max="15090" width="8.25" style="37" bestFit="1" customWidth="1"/>
    <col min="15091" max="15091" width="4.125" style="37" bestFit="1" customWidth="1"/>
    <col min="15092" max="15092" width="8.25" style="37" bestFit="1" customWidth="1"/>
    <col min="15093" max="15093" width="3.875" style="37" customWidth="1"/>
    <col min="15094" max="15094" width="6.75" style="37" bestFit="1" customWidth="1"/>
    <col min="15095" max="15095" width="6.625" style="37" bestFit="1" customWidth="1"/>
    <col min="15096" max="15096" width="6.75" style="37" bestFit="1" customWidth="1"/>
    <col min="15097" max="15097" width="5.625" style="37" customWidth="1"/>
    <col min="15098" max="15098" width="8.125" style="37" customWidth="1"/>
    <col min="15099" max="15099" width="4.375" style="37" customWidth="1"/>
    <col min="15100" max="15100" width="9.25" style="37" customWidth="1"/>
    <col min="15101" max="15101" width="5.125" style="37" bestFit="1" customWidth="1"/>
    <col min="15102" max="15102" width="9.25" style="37" bestFit="1" customWidth="1"/>
    <col min="15103" max="15103" width="5.25" style="37" customWidth="1"/>
    <col min="15104" max="15104" width="8.625" style="37" customWidth="1"/>
    <col min="15105" max="15105" width="4.625" style="37" customWidth="1"/>
    <col min="15106" max="15106" width="6.625" style="37" bestFit="1" customWidth="1"/>
    <col min="15107" max="15107" width="4.625" style="37" customWidth="1"/>
    <col min="15108" max="15108" width="6.75" style="37" customWidth="1"/>
    <col min="15109" max="15109" width="5.125" style="37" customWidth="1"/>
    <col min="15110" max="15110" width="9.25" style="37" bestFit="1" customWidth="1"/>
    <col min="15111" max="15111" width="3.375" style="37" customWidth="1"/>
    <col min="15112" max="15112" width="8.25" style="37" bestFit="1" customWidth="1"/>
    <col min="15113" max="15113" width="4" style="37" customWidth="1"/>
    <col min="15114" max="15114" width="7.375" style="37" customWidth="1"/>
    <col min="15115" max="15115" width="4.125" style="37" bestFit="1" customWidth="1"/>
    <col min="15116" max="15117" width="6.75" style="37" bestFit="1" customWidth="1"/>
    <col min="15118" max="15118" width="10" style="37" customWidth="1"/>
    <col min="15119" max="15333" width="9.125" style="37"/>
    <col min="15334" max="15334" width="16.625" style="37" customWidth="1"/>
    <col min="15335" max="15335" width="5.125" style="37" bestFit="1" customWidth="1"/>
    <col min="15336" max="15336" width="9.25" style="37" bestFit="1" customWidth="1"/>
    <col min="15337" max="15337" width="4.125" style="37" bestFit="1" customWidth="1"/>
    <col min="15338" max="15338" width="8.25" style="37" bestFit="1" customWidth="1"/>
    <col min="15339" max="15339" width="5.75" style="37" customWidth="1"/>
    <col min="15340" max="15340" width="10.25" style="37" bestFit="1" customWidth="1"/>
    <col min="15341" max="15341" width="3.875" style="37" bestFit="1" customWidth="1"/>
    <col min="15342" max="15342" width="6.75" style="37" bestFit="1" customWidth="1"/>
    <col min="15343" max="15343" width="4.75" style="37" bestFit="1" customWidth="1"/>
    <col min="15344" max="15344" width="6.75" style="37" bestFit="1" customWidth="1"/>
    <col min="15345" max="15345" width="5.625" style="37" customWidth="1"/>
    <col min="15346" max="15346" width="8.25" style="37" bestFit="1" customWidth="1"/>
    <col min="15347" max="15347" width="4.125" style="37" bestFit="1" customWidth="1"/>
    <col min="15348" max="15348" width="8.25" style="37" bestFit="1" customWidth="1"/>
    <col min="15349" max="15349" width="3.875" style="37" customWidth="1"/>
    <col min="15350" max="15350" width="6.75" style="37" bestFit="1" customWidth="1"/>
    <col min="15351" max="15351" width="6.625" style="37" bestFit="1" customWidth="1"/>
    <col min="15352" max="15352" width="6.75" style="37" bestFit="1" customWidth="1"/>
    <col min="15353" max="15353" width="5.625" style="37" customWidth="1"/>
    <col min="15354" max="15354" width="8.125" style="37" customWidth="1"/>
    <col min="15355" max="15355" width="4.375" style="37" customWidth="1"/>
    <col min="15356" max="15356" width="9.25" style="37" customWidth="1"/>
    <col min="15357" max="15357" width="5.125" style="37" bestFit="1" customWidth="1"/>
    <col min="15358" max="15358" width="9.25" style="37" bestFit="1" customWidth="1"/>
    <col min="15359" max="15359" width="5.25" style="37" customWidth="1"/>
    <col min="15360" max="15360" width="8.625" style="37" customWidth="1"/>
    <col min="15361" max="15361" width="4.625" style="37" customWidth="1"/>
    <col min="15362" max="15362" width="6.625" style="37" bestFit="1" customWidth="1"/>
    <col min="15363" max="15363" width="4.625" style="37" customWidth="1"/>
    <col min="15364" max="15364" width="6.75" style="37" customWidth="1"/>
    <col min="15365" max="15365" width="5.125" style="37" customWidth="1"/>
    <col min="15366" max="15366" width="9.25" style="37" bestFit="1" customWidth="1"/>
    <col min="15367" max="15367" width="3.375" style="37" customWidth="1"/>
    <col min="15368" max="15368" width="8.25" style="37" bestFit="1" customWidth="1"/>
    <col min="15369" max="15369" width="4" style="37" customWidth="1"/>
    <col min="15370" max="15370" width="7.375" style="37" customWidth="1"/>
    <col min="15371" max="15371" width="4.125" style="37" bestFit="1" customWidth="1"/>
    <col min="15372" max="15373" width="6.75" style="37" bestFit="1" customWidth="1"/>
    <col min="15374" max="15374" width="10" style="37" customWidth="1"/>
    <col min="15375" max="15589" width="9.125" style="37"/>
    <col min="15590" max="15590" width="16.625" style="37" customWidth="1"/>
    <col min="15591" max="15591" width="5.125" style="37" bestFit="1" customWidth="1"/>
    <col min="15592" max="15592" width="9.25" style="37" bestFit="1" customWidth="1"/>
    <col min="15593" max="15593" width="4.125" style="37" bestFit="1" customWidth="1"/>
    <col min="15594" max="15594" width="8.25" style="37" bestFit="1" customWidth="1"/>
    <col min="15595" max="15595" width="5.75" style="37" customWidth="1"/>
    <col min="15596" max="15596" width="10.25" style="37" bestFit="1" customWidth="1"/>
    <col min="15597" max="15597" width="3.875" style="37" bestFit="1" customWidth="1"/>
    <col min="15598" max="15598" width="6.75" style="37" bestFit="1" customWidth="1"/>
    <col min="15599" max="15599" width="4.75" style="37" bestFit="1" customWidth="1"/>
    <col min="15600" max="15600" width="6.75" style="37" bestFit="1" customWidth="1"/>
    <col min="15601" max="15601" width="5.625" style="37" customWidth="1"/>
    <col min="15602" max="15602" width="8.25" style="37" bestFit="1" customWidth="1"/>
    <col min="15603" max="15603" width="4.125" style="37" bestFit="1" customWidth="1"/>
    <col min="15604" max="15604" width="8.25" style="37" bestFit="1" customWidth="1"/>
    <col min="15605" max="15605" width="3.875" style="37" customWidth="1"/>
    <col min="15606" max="15606" width="6.75" style="37" bestFit="1" customWidth="1"/>
    <col min="15607" max="15607" width="6.625" style="37" bestFit="1" customWidth="1"/>
    <col min="15608" max="15608" width="6.75" style="37" bestFit="1" customWidth="1"/>
    <col min="15609" max="15609" width="5.625" style="37" customWidth="1"/>
    <col min="15610" max="15610" width="8.125" style="37" customWidth="1"/>
    <col min="15611" max="15611" width="4.375" style="37" customWidth="1"/>
    <col min="15612" max="15612" width="9.25" style="37" customWidth="1"/>
    <col min="15613" max="15613" width="5.125" style="37" bestFit="1" customWidth="1"/>
    <col min="15614" max="15614" width="9.25" style="37" bestFit="1" customWidth="1"/>
    <col min="15615" max="15615" width="5.25" style="37" customWidth="1"/>
    <col min="15616" max="15616" width="8.625" style="37" customWidth="1"/>
    <col min="15617" max="15617" width="4.625" style="37" customWidth="1"/>
    <col min="15618" max="15618" width="6.625" style="37" bestFit="1" customWidth="1"/>
    <col min="15619" max="15619" width="4.625" style="37" customWidth="1"/>
    <col min="15620" max="15620" width="6.75" style="37" customWidth="1"/>
    <col min="15621" max="15621" width="5.125" style="37" customWidth="1"/>
    <col min="15622" max="15622" width="9.25" style="37" bestFit="1" customWidth="1"/>
    <col min="15623" max="15623" width="3.375" style="37" customWidth="1"/>
    <col min="15624" max="15624" width="8.25" style="37" bestFit="1" customWidth="1"/>
    <col min="15625" max="15625" width="4" style="37" customWidth="1"/>
    <col min="15626" max="15626" width="7.375" style="37" customWidth="1"/>
    <col min="15627" max="15627" width="4.125" style="37" bestFit="1" customWidth="1"/>
    <col min="15628" max="15629" width="6.75" style="37" bestFit="1" customWidth="1"/>
    <col min="15630" max="15630" width="10" style="37" customWidth="1"/>
    <col min="15631" max="15845" width="9.125" style="37"/>
    <col min="15846" max="15846" width="16.625" style="37" customWidth="1"/>
    <col min="15847" max="15847" width="5.125" style="37" bestFit="1" customWidth="1"/>
    <col min="15848" max="15848" width="9.25" style="37" bestFit="1" customWidth="1"/>
    <col min="15849" max="15849" width="4.125" style="37" bestFit="1" customWidth="1"/>
    <col min="15850" max="15850" width="8.25" style="37" bestFit="1" customWidth="1"/>
    <col min="15851" max="15851" width="5.75" style="37" customWidth="1"/>
    <col min="15852" max="15852" width="10.25" style="37" bestFit="1" customWidth="1"/>
    <col min="15853" max="15853" width="3.875" style="37" bestFit="1" customWidth="1"/>
    <col min="15854" max="15854" width="6.75" style="37" bestFit="1" customWidth="1"/>
    <col min="15855" max="15855" width="4.75" style="37" bestFit="1" customWidth="1"/>
    <col min="15856" max="15856" width="6.75" style="37" bestFit="1" customWidth="1"/>
    <col min="15857" max="15857" width="5.625" style="37" customWidth="1"/>
    <col min="15858" max="15858" width="8.25" style="37" bestFit="1" customWidth="1"/>
    <col min="15859" max="15859" width="4.125" style="37" bestFit="1" customWidth="1"/>
    <col min="15860" max="15860" width="8.25" style="37" bestFit="1" customWidth="1"/>
    <col min="15861" max="15861" width="3.875" style="37" customWidth="1"/>
    <col min="15862" max="15862" width="6.75" style="37" bestFit="1" customWidth="1"/>
    <col min="15863" max="15863" width="6.625" style="37" bestFit="1" customWidth="1"/>
    <col min="15864" max="15864" width="6.75" style="37" bestFit="1" customWidth="1"/>
    <col min="15865" max="15865" width="5.625" style="37" customWidth="1"/>
    <col min="15866" max="15866" width="8.125" style="37" customWidth="1"/>
    <col min="15867" max="15867" width="4.375" style="37" customWidth="1"/>
    <col min="15868" max="15868" width="9.25" style="37" customWidth="1"/>
    <col min="15869" max="15869" width="5.125" style="37" bestFit="1" customWidth="1"/>
    <col min="15870" max="15870" width="9.25" style="37" bestFit="1" customWidth="1"/>
    <col min="15871" max="15871" width="5.25" style="37" customWidth="1"/>
    <col min="15872" max="15872" width="8.625" style="37" customWidth="1"/>
    <col min="15873" max="15873" width="4.625" style="37" customWidth="1"/>
    <col min="15874" max="15874" width="6.625" style="37" bestFit="1" customWidth="1"/>
    <col min="15875" max="15875" width="4.625" style="37" customWidth="1"/>
    <col min="15876" max="15876" width="6.75" style="37" customWidth="1"/>
    <col min="15877" max="15877" width="5.125" style="37" customWidth="1"/>
    <col min="15878" max="15878" width="9.25" style="37" bestFit="1" customWidth="1"/>
    <col min="15879" max="15879" width="3.375" style="37" customWidth="1"/>
    <col min="15880" max="15880" width="8.25" style="37" bestFit="1" customWidth="1"/>
    <col min="15881" max="15881" width="4" style="37" customWidth="1"/>
    <col min="15882" max="15882" width="7.375" style="37" customWidth="1"/>
    <col min="15883" max="15883" width="4.125" style="37" bestFit="1" customWidth="1"/>
    <col min="15884" max="15885" width="6.75" style="37" bestFit="1" customWidth="1"/>
    <col min="15886" max="15886" width="10" style="37" customWidth="1"/>
    <col min="15887" max="16101" width="9.125" style="37"/>
    <col min="16102" max="16102" width="16.625" style="37" customWidth="1"/>
    <col min="16103" max="16103" width="5.125" style="37" bestFit="1" customWidth="1"/>
    <col min="16104" max="16104" width="9.25" style="37" bestFit="1" customWidth="1"/>
    <col min="16105" max="16105" width="4.125" style="37" bestFit="1" customWidth="1"/>
    <col min="16106" max="16106" width="8.25" style="37" bestFit="1" customWidth="1"/>
    <col min="16107" max="16107" width="5.75" style="37" customWidth="1"/>
    <col min="16108" max="16108" width="10.25" style="37" bestFit="1" customWidth="1"/>
    <col min="16109" max="16109" width="3.875" style="37" bestFit="1" customWidth="1"/>
    <col min="16110" max="16110" width="6.75" style="37" bestFit="1" customWidth="1"/>
    <col min="16111" max="16111" width="4.75" style="37" bestFit="1" customWidth="1"/>
    <col min="16112" max="16112" width="6.75" style="37" bestFit="1" customWidth="1"/>
    <col min="16113" max="16113" width="5.625" style="37" customWidth="1"/>
    <col min="16114" max="16114" width="8.25" style="37" bestFit="1" customWidth="1"/>
    <col min="16115" max="16115" width="4.125" style="37" bestFit="1" customWidth="1"/>
    <col min="16116" max="16116" width="8.25" style="37" bestFit="1" customWidth="1"/>
    <col min="16117" max="16117" width="3.875" style="37" customWidth="1"/>
    <col min="16118" max="16118" width="6.75" style="37" bestFit="1" customWidth="1"/>
    <col min="16119" max="16119" width="6.625" style="37" bestFit="1" customWidth="1"/>
    <col min="16120" max="16120" width="6.75" style="37" bestFit="1" customWidth="1"/>
    <col min="16121" max="16121" width="5.625" style="37" customWidth="1"/>
    <col min="16122" max="16122" width="8.125" style="37" customWidth="1"/>
    <col min="16123" max="16123" width="4.375" style="37" customWidth="1"/>
    <col min="16124" max="16124" width="9.25" style="37" customWidth="1"/>
    <col min="16125" max="16125" width="5.125" style="37" bestFit="1" customWidth="1"/>
    <col min="16126" max="16126" width="9.25" style="37" bestFit="1" customWidth="1"/>
    <col min="16127" max="16127" width="5.25" style="37" customWidth="1"/>
    <col min="16128" max="16128" width="8.625" style="37" customWidth="1"/>
    <col min="16129" max="16129" width="4.625" style="37" customWidth="1"/>
    <col min="16130" max="16130" width="6.625" style="37" bestFit="1" customWidth="1"/>
    <col min="16131" max="16131" width="4.625" style="37" customWidth="1"/>
    <col min="16132" max="16132" width="6.75" style="37" customWidth="1"/>
    <col min="16133" max="16133" width="5.125" style="37" customWidth="1"/>
    <col min="16134" max="16134" width="9.25" style="37" bestFit="1" customWidth="1"/>
    <col min="16135" max="16135" width="3.375" style="37" customWidth="1"/>
    <col min="16136" max="16136" width="8.25" style="37" bestFit="1" customWidth="1"/>
    <col min="16137" max="16137" width="4" style="37" customWidth="1"/>
    <col min="16138" max="16138" width="7.375" style="37" customWidth="1"/>
    <col min="16139" max="16139" width="4.125" style="37" bestFit="1" customWidth="1"/>
    <col min="16140" max="16141" width="6.75" style="37" bestFit="1" customWidth="1"/>
    <col min="16142" max="16142" width="10" style="37" customWidth="1"/>
    <col min="16143" max="16384" width="9.125" style="37"/>
  </cols>
  <sheetData>
    <row r="1" spans="1:31" ht="33" customHeight="1">
      <c r="A1" s="1317" t="s">
        <v>663</v>
      </c>
      <c r="B1" s="1317"/>
      <c r="C1" s="1317"/>
      <c r="D1" s="1317"/>
      <c r="E1" s="1317"/>
      <c r="F1" s="1317"/>
      <c r="G1" s="1317"/>
      <c r="Y1" s="1031"/>
      <c r="Z1" s="911"/>
      <c r="AA1" s="1031" t="s">
        <v>657</v>
      </c>
      <c r="AB1" s="911"/>
      <c r="AC1" s="1033"/>
      <c r="AE1" s="37" t="s">
        <v>657</v>
      </c>
    </row>
    <row r="2" spans="1:31" s="641" customFormat="1" ht="65.25" customHeight="1">
      <c r="A2" s="928" t="s">
        <v>40</v>
      </c>
      <c r="B2" s="1313" t="s">
        <v>30</v>
      </c>
      <c r="C2" s="1313"/>
      <c r="D2" s="1313" t="s">
        <v>14</v>
      </c>
      <c r="E2" s="1313"/>
      <c r="F2" s="1313" t="s">
        <v>44</v>
      </c>
      <c r="G2" s="1313"/>
      <c r="H2" s="1313" t="s">
        <v>16</v>
      </c>
      <c r="I2" s="1313"/>
      <c r="J2" s="1313" t="s">
        <v>45</v>
      </c>
      <c r="K2" s="1313"/>
      <c r="L2" s="1313" t="s">
        <v>46</v>
      </c>
      <c r="M2" s="1313"/>
      <c r="N2" s="1313" t="s">
        <v>21</v>
      </c>
      <c r="O2" s="1313"/>
      <c r="P2" s="1313" t="s">
        <v>47</v>
      </c>
      <c r="Q2" s="1313"/>
      <c r="R2" s="1315" t="s">
        <v>48</v>
      </c>
      <c r="S2" s="1315"/>
      <c r="T2" s="1313" t="s">
        <v>49</v>
      </c>
      <c r="U2" s="1313"/>
      <c r="V2" s="1316" t="s">
        <v>50</v>
      </c>
      <c r="W2" s="1316"/>
      <c r="X2" s="1313" t="s">
        <v>51</v>
      </c>
      <c r="Y2" s="1313"/>
      <c r="Z2" s="1313" t="s">
        <v>52</v>
      </c>
      <c r="AA2" s="1313"/>
      <c r="AB2" s="1313" t="s">
        <v>54</v>
      </c>
      <c r="AC2" s="1314"/>
    </row>
    <row r="3" spans="1:31" thickBot="1">
      <c r="A3" s="920" t="s">
        <v>40</v>
      </c>
      <c r="B3" s="912" t="s">
        <v>9</v>
      </c>
      <c r="C3" s="1021" t="s">
        <v>10</v>
      </c>
      <c r="D3" s="913" t="s">
        <v>9</v>
      </c>
      <c r="E3" s="1021" t="s">
        <v>10</v>
      </c>
      <c r="F3" s="899" t="s">
        <v>9</v>
      </c>
      <c r="G3" s="897" t="s">
        <v>10</v>
      </c>
      <c r="H3" s="899" t="s">
        <v>9</v>
      </c>
      <c r="I3" s="1021" t="s">
        <v>10</v>
      </c>
      <c r="J3" s="899" t="s">
        <v>9</v>
      </c>
      <c r="K3" s="1021" t="s">
        <v>10</v>
      </c>
      <c r="L3" s="912" t="s">
        <v>9</v>
      </c>
      <c r="M3" s="897" t="s">
        <v>10</v>
      </c>
      <c r="N3" s="913" t="s">
        <v>9</v>
      </c>
      <c r="O3" s="1021" t="s">
        <v>10</v>
      </c>
      <c r="P3" s="899" t="s">
        <v>9</v>
      </c>
      <c r="Q3" s="1021" t="s">
        <v>10</v>
      </c>
      <c r="R3" s="896" t="s">
        <v>9</v>
      </c>
      <c r="S3" s="1021" t="s">
        <v>10</v>
      </c>
      <c r="T3" s="898" t="s">
        <v>9</v>
      </c>
      <c r="U3" s="897" t="s">
        <v>10</v>
      </c>
      <c r="V3" s="899" t="s">
        <v>9</v>
      </c>
      <c r="W3" s="1021" t="s">
        <v>10</v>
      </c>
      <c r="X3" s="899" t="s">
        <v>9</v>
      </c>
      <c r="Y3" s="1021" t="s">
        <v>10</v>
      </c>
      <c r="Z3" s="912" t="s">
        <v>9</v>
      </c>
      <c r="AA3" s="1032" t="s">
        <v>10</v>
      </c>
      <c r="AB3" s="913" t="s">
        <v>9</v>
      </c>
      <c r="AC3" s="1034" t="s">
        <v>10</v>
      </c>
    </row>
    <row r="4" spans="1:31" ht="21">
      <c r="A4" s="900" t="s">
        <v>386</v>
      </c>
      <c r="B4" s="914"/>
      <c r="C4" s="1022"/>
      <c r="D4" s="643"/>
      <c r="E4" s="1022"/>
      <c r="F4" s="642"/>
      <c r="G4" s="642"/>
      <c r="H4" s="642"/>
      <c r="I4" s="1022"/>
      <c r="J4" s="642"/>
      <c r="K4" s="1022"/>
      <c r="L4" s="642"/>
      <c r="M4" s="642"/>
      <c r="N4" s="901"/>
      <c r="O4" s="1028"/>
      <c r="P4" s="902"/>
      <c r="Q4" s="1028"/>
      <c r="R4" s="901"/>
      <c r="S4" s="1028"/>
      <c r="T4" s="902"/>
      <c r="U4" s="902"/>
      <c r="V4" s="902"/>
      <c r="W4" s="1028"/>
      <c r="X4" s="902"/>
      <c r="Y4" s="1028"/>
      <c r="Z4" s="902"/>
      <c r="AA4" s="1028"/>
      <c r="AB4" s="901"/>
      <c r="AC4" s="1035"/>
    </row>
    <row r="5" spans="1:31" ht="21">
      <c r="A5" s="921" t="s">
        <v>56</v>
      </c>
      <c r="B5" s="915"/>
      <c r="C5" s="1023"/>
      <c r="D5" s="904">
        <v>65</v>
      </c>
      <c r="E5" s="1023">
        <v>73247.029960000014</v>
      </c>
      <c r="F5" s="903"/>
      <c r="G5" s="903"/>
      <c r="H5" s="903"/>
      <c r="I5" s="1023"/>
      <c r="J5" s="903"/>
      <c r="K5" s="1023">
        <v>3146.6603599999999</v>
      </c>
      <c r="L5" s="903"/>
      <c r="M5" s="903"/>
      <c r="N5" s="904"/>
      <c r="O5" s="1023">
        <v>2368.8633399999999</v>
      </c>
      <c r="P5" s="904">
        <v>10</v>
      </c>
      <c r="Q5" s="1023">
        <v>5590.0747799999999</v>
      </c>
      <c r="R5" s="904"/>
      <c r="S5" s="1023"/>
      <c r="T5" s="903"/>
      <c r="U5" s="903"/>
      <c r="V5" s="903"/>
      <c r="W5" s="1023">
        <v>1431.6756</v>
      </c>
      <c r="X5" s="903"/>
      <c r="Y5" s="1023"/>
      <c r="Z5" s="903"/>
      <c r="AA5" s="1023"/>
      <c r="AB5" s="904">
        <f>Z5+X5+V5+R5+P5+N5+L5+J5+H5+F5+D5+B5</f>
        <v>75</v>
      </c>
      <c r="AC5" s="1036">
        <f>AA5+Y5+W5+S5+Q5+O5+M5+K5+I5+G5+E5+C5</f>
        <v>85784.304040000017</v>
      </c>
    </row>
    <row r="6" spans="1:31" ht="21">
      <c r="A6" s="921" t="s">
        <v>57</v>
      </c>
      <c r="B6" s="915"/>
      <c r="C6" s="1023">
        <v>170.86</v>
      </c>
      <c r="D6" s="904"/>
      <c r="E6" s="1023">
        <v>6190.2639300000001</v>
      </c>
      <c r="F6" s="903"/>
      <c r="G6" s="903"/>
      <c r="H6" s="903"/>
      <c r="I6" s="1023"/>
      <c r="J6" s="903"/>
      <c r="K6" s="1023">
        <v>3954.4101900000001</v>
      </c>
      <c r="L6" s="903"/>
      <c r="M6" s="903"/>
      <c r="N6" s="904">
        <v>6</v>
      </c>
      <c r="O6" s="1023">
        <v>2588.3498500000001</v>
      </c>
      <c r="P6" s="904">
        <v>77</v>
      </c>
      <c r="Q6" s="1023">
        <v>9252.5729900000006</v>
      </c>
      <c r="R6" s="904"/>
      <c r="S6" s="1023">
        <v>17226.625189999999</v>
      </c>
      <c r="T6" s="903"/>
      <c r="U6" s="903"/>
      <c r="V6" s="903"/>
      <c r="W6" s="1023">
        <v>931.90571999999997</v>
      </c>
      <c r="X6" s="903"/>
      <c r="Y6" s="1023">
        <v>563.26</v>
      </c>
      <c r="Z6" s="903"/>
      <c r="AA6" s="1023">
        <v>587.48140000000001</v>
      </c>
      <c r="AB6" s="904">
        <f t="shared" ref="AB6:AB55" si="0">Z6+X6+V6+R6+P6+N6+L6+J6+H6+F6+D6+B6</f>
        <v>83</v>
      </c>
      <c r="AC6" s="1036">
        <f t="shared" ref="AC6:AC13" si="1">AA6+Y6+W6+S6+Q6+O6+M6+K6+I6+G6+E6+C6</f>
        <v>41465.729270000003</v>
      </c>
    </row>
    <row r="7" spans="1:31" ht="21">
      <c r="A7" s="921" t="s">
        <v>58</v>
      </c>
      <c r="B7" s="915"/>
      <c r="C7" s="1023">
        <v>2511.2642500000002</v>
      </c>
      <c r="D7" s="904"/>
      <c r="E7" s="1023">
        <v>253.93031999999999</v>
      </c>
      <c r="F7" s="903"/>
      <c r="G7" s="903"/>
      <c r="H7" s="903"/>
      <c r="I7" s="1023"/>
      <c r="J7" s="903"/>
      <c r="K7" s="1023"/>
      <c r="L7" s="903"/>
      <c r="M7" s="903">
        <v>455.16</v>
      </c>
      <c r="N7" s="904"/>
      <c r="O7" s="1023"/>
      <c r="P7" s="904">
        <v>24</v>
      </c>
      <c r="Q7" s="1023">
        <v>432.64479999999998</v>
      </c>
      <c r="R7" s="904"/>
      <c r="S7" s="1023"/>
      <c r="T7" s="903"/>
      <c r="U7" s="903"/>
      <c r="V7" s="903"/>
      <c r="W7" s="1023"/>
      <c r="X7" s="903"/>
      <c r="Y7" s="1023"/>
      <c r="Z7" s="903"/>
      <c r="AA7" s="1023"/>
      <c r="AB7" s="904">
        <f t="shared" si="0"/>
        <v>24</v>
      </c>
      <c r="AC7" s="1036">
        <f t="shared" si="1"/>
        <v>3652.9993700000005</v>
      </c>
    </row>
    <row r="8" spans="1:31" ht="21">
      <c r="A8" s="921" t="s">
        <v>59</v>
      </c>
      <c r="B8" s="915"/>
      <c r="C8" s="1023"/>
      <c r="D8" s="904">
        <v>25</v>
      </c>
      <c r="E8" s="1023">
        <v>4125.0255699999998</v>
      </c>
      <c r="F8" s="903"/>
      <c r="G8" s="903"/>
      <c r="H8" s="903"/>
      <c r="I8" s="1023"/>
      <c r="J8" s="903"/>
      <c r="K8" s="1023"/>
      <c r="L8" s="903"/>
      <c r="M8" s="903"/>
      <c r="N8" s="904"/>
      <c r="O8" s="1023">
        <v>733.52351999999996</v>
      </c>
      <c r="P8" s="903"/>
      <c r="Q8" s="1023"/>
      <c r="R8" s="904"/>
      <c r="S8" s="1023"/>
      <c r="T8" s="903"/>
      <c r="U8" s="903"/>
      <c r="V8" s="903"/>
      <c r="W8" s="1023">
        <v>1889.32827</v>
      </c>
      <c r="X8" s="903"/>
      <c r="Y8" s="1023"/>
      <c r="Z8" s="903"/>
      <c r="AA8" s="1023"/>
      <c r="AB8" s="904">
        <f t="shared" si="0"/>
        <v>25</v>
      </c>
      <c r="AC8" s="1036">
        <f t="shared" si="1"/>
        <v>6747.8773599999995</v>
      </c>
    </row>
    <row r="9" spans="1:31" ht="21">
      <c r="A9" s="922" t="s">
        <v>60</v>
      </c>
      <c r="B9" s="916"/>
      <c r="C9" s="1024"/>
      <c r="D9" s="906"/>
      <c r="E9" s="1024"/>
      <c r="F9" s="905"/>
      <c r="G9" s="905"/>
      <c r="H9" s="905"/>
      <c r="I9" s="1024"/>
      <c r="J9" s="905"/>
      <c r="K9" s="1024"/>
      <c r="L9" s="905"/>
      <c r="M9" s="905"/>
      <c r="N9" s="906"/>
      <c r="O9" s="1024"/>
      <c r="P9" s="905"/>
      <c r="Q9" s="1024"/>
      <c r="R9" s="906"/>
      <c r="S9" s="1024"/>
      <c r="T9" s="905"/>
      <c r="U9" s="905"/>
      <c r="V9" s="905"/>
      <c r="W9" s="1024"/>
      <c r="X9" s="905"/>
      <c r="Y9" s="1024"/>
      <c r="Z9" s="905"/>
      <c r="AA9" s="1024"/>
      <c r="AB9" s="906">
        <f t="shared" si="0"/>
        <v>0</v>
      </c>
      <c r="AC9" s="1037">
        <f t="shared" si="1"/>
        <v>0</v>
      </c>
    </row>
    <row r="10" spans="1:31" ht="21">
      <c r="A10" s="921" t="s">
        <v>62</v>
      </c>
      <c r="B10" s="915"/>
      <c r="C10" s="1023"/>
      <c r="D10" s="904"/>
      <c r="E10" s="1023"/>
      <c r="F10" s="903"/>
      <c r="G10" s="903"/>
      <c r="H10" s="903"/>
      <c r="I10" s="1023"/>
      <c r="J10" s="903"/>
      <c r="K10" s="1023"/>
      <c r="L10" s="903"/>
      <c r="M10" s="903"/>
      <c r="N10" s="904"/>
      <c r="O10" s="1029">
        <v>189.6523</v>
      </c>
      <c r="P10" s="903"/>
      <c r="Q10" s="1023"/>
      <c r="R10" s="904"/>
      <c r="S10" s="1023"/>
      <c r="T10" s="903"/>
      <c r="U10" s="903"/>
      <c r="V10" s="903"/>
      <c r="W10" s="1023"/>
      <c r="X10" s="903"/>
      <c r="Y10" s="1023"/>
      <c r="Z10" s="903"/>
      <c r="AA10" s="1023"/>
      <c r="AB10" s="904">
        <f t="shared" si="0"/>
        <v>0</v>
      </c>
      <c r="AC10" s="1036">
        <f t="shared" si="1"/>
        <v>189.6523</v>
      </c>
    </row>
    <row r="11" spans="1:31" ht="21">
      <c r="A11" s="921" t="s">
        <v>63</v>
      </c>
      <c r="B11" s="915"/>
      <c r="C11" s="1023"/>
      <c r="D11" s="904"/>
      <c r="E11" s="1023"/>
      <c r="F11" s="903"/>
      <c r="G11" s="903"/>
      <c r="H11" s="903"/>
      <c r="I11" s="1023"/>
      <c r="J11" s="903"/>
      <c r="K11" s="1023"/>
      <c r="L11" s="903"/>
      <c r="M11" s="903"/>
      <c r="N11" s="904"/>
      <c r="O11" s="1029"/>
      <c r="P11" s="903"/>
      <c r="Q11" s="1023"/>
      <c r="R11" s="904"/>
      <c r="S11" s="1023"/>
      <c r="T11" s="903"/>
      <c r="U11" s="903"/>
      <c r="V11" s="903"/>
      <c r="W11" s="1023"/>
      <c r="X11" s="903"/>
      <c r="Y11" s="1023"/>
      <c r="Z11" s="903"/>
      <c r="AA11" s="1023"/>
      <c r="AB11" s="904">
        <f t="shared" si="0"/>
        <v>0</v>
      </c>
      <c r="AC11" s="1036">
        <f t="shared" si="1"/>
        <v>0</v>
      </c>
    </row>
    <row r="12" spans="1:31" ht="21">
      <c r="A12" s="921" t="s">
        <v>64</v>
      </c>
      <c r="B12" s="915"/>
      <c r="C12" s="1023"/>
      <c r="D12" s="904"/>
      <c r="E12" s="1023"/>
      <c r="F12" s="903"/>
      <c r="G12" s="903"/>
      <c r="H12" s="903"/>
      <c r="I12" s="1023"/>
      <c r="J12" s="903"/>
      <c r="K12" s="1023"/>
      <c r="L12" s="903"/>
      <c r="M12" s="903"/>
      <c r="N12" s="904"/>
      <c r="O12" s="1029">
        <v>745.65239999999994</v>
      </c>
      <c r="P12" s="903"/>
      <c r="Q12" s="1023"/>
      <c r="R12" s="904"/>
      <c r="S12" s="1023"/>
      <c r="T12" s="903"/>
      <c r="U12" s="903"/>
      <c r="V12" s="903"/>
      <c r="W12" s="1023"/>
      <c r="X12" s="903"/>
      <c r="Y12" s="1023"/>
      <c r="Z12" s="903"/>
      <c r="AA12" s="1023"/>
      <c r="AB12" s="904">
        <f t="shared" si="0"/>
        <v>0</v>
      </c>
      <c r="AC12" s="1036">
        <f t="shared" si="1"/>
        <v>745.65239999999994</v>
      </c>
    </row>
    <row r="13" spans="1:31" ht="21">
      <c r="A13" s="921" t="s">
        <v>65</v>
      </c>
      <c r="B13" s="915"/>
      <c r="C13" s="1023"/>
      <c r="D13" s="904"/>
      <c r="E13" s="1023"/>
      <c r="F13" s="903"/>
      <c r="G13" s="903">
        <v>1372.5375899999999</v>
      </c>
      <c r="H13" s="903"/>
      <c r="I13" s="1023"/>
      <c r="J13" s="903"/>
      <c r="K13" s="1023"/>
      <c r="L13" s="903"/>
      <c r="M13" s="903"/>
      <c r="N13" s="904"/>
      <c r="O13" s="1023"/>
      <c r="P13" s="903"/>
      <c r="Q13" s="1023"/>
      <c r="R13" s="904"/>
      <c r="S13" s="1023">
        <v>734.31538</v>
      </c>
      <c r="T13" s="903"/>
      <c r="U13" s="903"/>
      <c r="V13" s="903"/>
      <c r="W13" s="1023"/>
      <c r="X13" s="903"/>
      <c r="Y13" s="1023"/>
      <c r="Z13" s="903"/>
      <c r="AA13" s="1023"/>
      <c r="AB13" s="904">
        <f t="shared" si="0"/>
        <v>0</v>
      </c>
      <c r="AC13" s="1036">
        <f t="shared" si="1"/>
        <v>2106.8529699999999</v>
      </c>
    </row>
    <row r="14" spans="1:31" ht="21">
      <c r="A14" s="922" t="s">
        <v>66</v>
      </c>
      <c r="B14" s="916"/>
      <c r="C14" s="1024"/>
      <c r="D14" s="906"/>
      <c r="E14" s="1024"/>
      <c r="F14" s="905"/>
      <c r="G14" s="905"/>
      <c r="H14" s="905"/>
      <c r="I14" s="1024"/>
      <c r="J14" s="905"/>
      <c r="K14" s="1024"/>
      <c r="L14" s="905"/>
      <c r="M14" s="905"/>
      <c r="N14" s="906"/>
      <c r="O14" s="1024"/>
      <c r="P14" s="905"/>
      <c r="Q14" s="1024"/>
      <c r="R14" s="906"/>
      <c r="S14" s="1024"/>
      <c r="T14" s="905"/>
      <c r="U14" s="905"/>
      <c r="V14" s="905"/>
      <c r="W14" s="1024"/>
      <c r="X14" s="905"/>
      <c r="Y14" s="1024"/>
      <c r="Z14" s="905"/>
      <c r="AA14" s="1024"/>
      <c r="AB14" s="905"/>
      <c r="AC14" s="1037">
        <v>0</v>
      </c>
    </row>
    <row r="15" spans="1:31" ht="21">
      <c r="A15" s="921" t="s">
        <v>67</v>
      </c>
      <c r="B15" s="915"/>
      <c r="C15" s="1023"/>
      <c r="D15" s="904"/>
      <c r="E15" s="1023"/>
      <c r="F15" s="903"/>
      <c r="G15" s="903"/>
      <c r="H15" s="903"/>
      <c r="I15" s="1023"/>
      <c r="J15" s="903"/>
      <c r="K15" s="1023"/>
      <c r="L15" s="903"/>
      <c r="M15" s="903"/>
      <c r="N15" s="904"/>
      <c r="O15" s="1023"/>
      <c r="P15" s="903"/>
      <c r="Q15" s="1023"/>
      <c r="R15" s="904"/>
      <c r="S15" s="1023"/>
      <c r="T15" s="903"/>
      <c r="U15" s="903"/>
      <c r="V15" s="903"/>
      <c r="W15" s="1023"/>
      <c r="X15" s="903"/>
      <c r="Y15" s="1023"/>
      <c r="Z15" s="903"/>
      <c r="AA15" s="1023"/>
      <c r="AB15" s="904">
        <f t="shared" si="0"/>
        <v>0</v>
      </c>
      <c r="AC15" s="1036">
        <f t="shared" ref="AC15:AC55" si="2">AA15+Y15+W15+S15+Q15+O15+M15+K15+I15+G15+E15+C15</f>
        <v>0</v>
      </c>
    </row>
    <row r="16" spans="1:31" ht="21">
      <c r="A16" s="921" t="s">
        <v>68</v>
      </c>
      <c r="B16" s="915"/>
      <c r="C16" s="1023"/>
      <c r="D16" s="904"/>
      <c r="E16" s="1023"/>
      <c r="F16" s="903"/>
      <c r="G16" s="903"/>
      <c r="H16" s="903"/>
      <c r="I16" s="1023"/>
      <c r="J16" s="903"/>
      <c r="K16" s="1023"/>
      <c r="L16" s="903"/>
      <c r="M16" s="903"/>
      <c r="N16" s="904"/>
      <c r="O16" s="1023"/>
      <c r="P16" s="903"/>
      <c r="Q16" s="1023"/>
      <c r="R16" s="904"/>
      <c r="S16" s="1023"/>
      <c r="T16" s="903"/>
      <c r="U16" s="903"/>
      <c r="V16" s="903"/>
      <c r="W16" s="1023"/>
      <c r="X16" s="903"/>
      <c r="Y16" s="1023"/>
      <c r="Z16" s="903"/>
      <c r="AA16" s="1023"/>
      <c r="AB16" s="904">
        <f t="shared" si="0"/>
        <v>0</v>
      </c>
      <c r="AC16" s="1036">
        <f t="shared" si="2"/>
        <v>0</v>
      </c>
    </row>
    <row r="17" spans="1:29" ht="21">
      <c r="A17" s="923" t="s">
        <v>69</v>
      </c>
      <c r="B17" s="916"/>
      <c r="C17" s="1024"/>
      <c r="D17" s="906"/>
      <c r="E17" s="1024"/>
      <c r="F17" s="905"/>
      <c r="G17" s="905"/>
      <c r="H17" s="905"/>
      <c r="I17" s="1024"/>
      <c r="J17" s="905"/>
      <c r="K17" s="1024"/>
      <c r="L17" s="905"/>
      <c r="M17" s="905"/>
      <c r="N17" s="906"/>
      <c r="O17" s="1024"/>
      <c r="P17" s="905"/>
      <c r="Q17" s="1024"/>
      <c r="R17" s="906"/>
      <c r="S17" s="1024"/>
      <c r="T17" s="905"/>
      <c r="U17" s="905"/>
      <c r="V17" s="905"/>
      <c r="W17" s="1024"/>
      <c r="X17" s="905"/>
      <c r="Y17" s="1024"/>
      <c r="Z17" s="905"/>
      <c r="AA17" s="1024"/>
      <c r="AB17" s="906">
        <f t="shared" si="0"/>
        <v>0</v>
      </c>
      <c r="AC17" s="1037">
        <f t="shared" si="2"/>
        <v>0</v>
      </c>
    </row>
    <row r="18" spans="1:29" ht="21">
      <c r="A18" s="921" t="s">
        <v>71</v>
      </c>
      <c r="B18" s="915"/>
      <c r="C18" s="1023"/>
      <c r="D18" s="904"/>
      <c r="E18" s="1023"/>
      <c r="F18" s="903"/>
      <c r="G18" s="903"/>
      <c r="H18" s="903"/>
      <c r="I18" s="1023"/>
      <c r="J18" s="903"/>
      <c r="K18" s="1023"/>
      <c r="L18" s="903"/>
      <c r="M18" s="903"/>
      <c r="N18" s="904"/>
      <c r="O18" s="1023">
        <v>374.31450000000001</v>
      </c>
      <c r="P18" s="903"/>
      <c r="Q18" s="1023"/>
      <c r="R18" s="904"/>
      <c r="S18" s="1023"/>
      <c r="T18" s="903"/>
      <c r="U18" s="903"/>
      <c r="V18" s="903"/>
      <c r="W18" s="1023"/>
      <c r="X18" s="903"/>
      <c r="Y18" s="1023"/>
      <c r="Z18" s="903"/>
      <c r="AA18" s="1023"/>
      <c r="AB18" s="904">
        <f t="shared" si="0"/>
        <v>0</v>
      </c>
      <c r="AC18" s="1036">
        <f t="shared" si="2"/>
        <v>374.31450000000001</v>
      </c>
    </row>
    <row r="19" spans="1:29" ht="21">
      <c r="A19" s="921" t="s">
        <v>72</v>
      </c>
      <c r="B19" s="915"/>
      <c r="C19" s="1023"/>
      <c r="D19" s="904"/>
      <c r="E19" s="1023">
        <v>68.168000000000006</v>
      </c>
      <c r="F19" s="903"/>
      <c r="G19" s="903"/>
      <c r="H19" s="903"/>
      <c r="I19" s="1023"/>
      <c r="J19" s="903"/>
      <c r="K19" s="1023"/>
      <c r="L19" s="903"/>
      <c r="M19" s="903"/>
      <c r="N19" s="904"/>
      <c r="O19" s="1023"/>
      <c r="P19" s="903"/>
      <c r="Q19" s="1023"/>
      <c r="R19" s="904"/>
      <c r="S19" s="1023">
        <v>2641.3</v>
      </c>
      <c r="T19" s="903"/>
      <c r="U19" s="903"/>
      <c r="V19" s="903"/>
      <c r="W19" s="1023"/>
      <c r="X19" s="903"/>
      <c r="Y19" s="1023"/>
      <c r="Z19" s="903"/>
      <c r="AA19" s="1023"/>
      <c r="AB19" s="904">
        <f t="shared" si="0"/>
        <v>0</v>
      </c>
      <c r="AC19" s="1036">
        <f t="shared" si="2"/>
        <v>2709.4680000000003</v>
      </c>
    </row>
    <row r="20" spans="1:29" ht="21" hidden="1">
      <c r="A20" s="921" t="s">
        <v>87</v>
      </c>
      <c r="B20" s="915"/>
      <c r="C20" s="1023"/>
      <c r="D20" s="904"/>
      <c r="E20" s="1023">
        <v>0</v>
      </c>
      <c r="F20" s="903"/>
      <c r="G20" s="903"/>
      <c r="H20" s="903"/>
      <c r="I20" s="1023"/>
      <c r="J20" s="903"/>
      <c r="K20" s="1023"/>
      <c r="L20" s="903"/>
      <c r="M20" s="903"/>
      <c r="N20" s="904"/>
      <c r="O20" s="1023"/>
      <c r="P20" s="903"/>
      <c r="Q20" s="1023"/>
      <c r="R20" s="904"/>
      <c r="S20" s="1023"/>
      <c r="T20" s="903"/>
      <c r="U20" s="903"/>
      <c r="V20" s="903"/>
      <c r="W20" s="1023"/>
      <c r="X20" s="903"/>
      <c r="Y20" s="1023"/>
      <c r="Z20" s="903"/>
      <c r="AA20" s="1023"/>
      <c r="AB20" s="904">
        <f t="shared" si="0"/>
        <v>0</v>
      </c>
      <c r="AC20" s="1036">
        <f t="shared" si="2"/>
        <v>0</v>
      </c>
    </row>
    <row r="21" spans="1:29" ht="21" hidden="1">
      <c r="A21" s="921" t="s">
        <v>88</v>
      </c>
      <c r="B21" s="915"/>
      <c r="C21" s="1023"/>
      <c r="D21" s="904"/>
      <c r="E21" s="1023">
        <v>0</v>
      </c>
      <c r="F21" s="903"/>
      <c r="G21" s="903"/>
      <c r="H21" s="903"/>
      <c r="I21" s="1023"/>
      <c r="J21" s="903"/>
      <c r="K21" s="1023"/>
      <c r="L21" s="903"/>
      <c r="M21" s="903"/>
      <c r="N21" s="904"/>
      <c r="O21" s="1023"/>
      <c r="P21" s="903"/>
      <c r="Q21" s="1023"/>
      <c r="R21" s="904"/>
      <c r="S21" s="1023"/>
      <c r="T21" s="903"/>
      <c r="U21" s="903"/>
      <c r="V21" s="903"/>
      <c r="W21" s="1023"/>
      <c r="X21" s="903"/>
      <c r="Y21" s="1023"/>
      <c r="Z21" s="903"/>
      <c r="AA21" s="1023"/>
      <c r="AB21" s="904">
        <f t="shared" si="0"/>
        <v>0</v>
      </c>
      <c r="AC21" s="1036">
        <f t="shared" si="2"/>
        <v>0</v>
      </c>
    </row>
    <row r="22" spans="1:29" ht="21" hidden="1">
      <c r="A22" s="921" t="s">
        <v>390</v>
      </c>
      <c r="B22" s="915"/>
      <c r="C22" s="1023"/>
      <c r="D22" s="904"/>
      <c r="E22" s="1023">
        <v>0</v>
      </c>
      <c r="F22" s="903"/>
      <c r="G22" s="903"/>
      <c r="H22" s="903"/>
      <c r="I22" s="1023"/>
      <c r="J22" s="903"/>
      <c r="K22" s="1023"/>
      <c r="L22" s="903"/>
      <c r="M22" s="903"/>
      <c r="N22" s="904"/>
      <c r="O22" s="1023"/>
      <c r="P22" s="903"/>
      <c r="Q22" s="1023"/>
      <c r="R22" s="904"/>
      <c r="S22" s="1023"/>
      <c r="T22" s="903"/>
      <c r="U22" s="903"/>
      <c r="V22" s="903"/>
      <c r="W22" s="1023"/>
      <c r="X22" s="903"/>
      <c r="Y22" s="1023"/>
      <c r="Z22" s="903"/>
      <c r="AA22" s="1023"/>
      <c r="AB22" s="904">
        <f t="shared" si="0"/>
        <v>0</v>
      </c>
      <c r="AC22" s="1036">
        <f t="shared" si="2"/>
        <v>0</v>
      </c>
    </row>
    <row r="23" spans="1:29" ht="21" hidden="1">
      <c r="A23" s="921" t="s">
        <v>89</v>
      </c>
      <c r="B23" s="915"/>
      <c r="C23" s="1023"/>
      <c r="D23" s="904"/>
      <c r="E23" s="1023">
        <v>0</v>
      </c>
      <c r="F23" s="903"/>
      <c r="G23" s="903"/>
      <c r="H23" s="903"/>
      <c r="I23" s="1023"/>
      <c r="J23" s="903"/>
      <c r="K23" s="1023"/>
      <c r="L23" s="903"/>
      <c r="M23" s="903"/>
      <c r="N23" s="904"/>
      <c r="O23" s="1023"/>
      <c r="P23" s="903"/>
      <c r="Q23" s="1023"/>
      <c r="R23" s="904"/>
      <c r="S23" s="1023"/>
      <c r="T23" s="903"/>
      <c r="U23" s="903"/>
      <c r="V23" s="903"/>
      <c r="W23" s="1023"/>
      <c r="X23" s="903"/>
      <c r="Y23" s="1023"/>
      <c r="Z23" s="903"/>
      <c r="AA23" s="1023"/>
      <c r="AB23" s="904">
        <f t="shared" si="0"/>
        <v>0</v>
      </c>
      <c r="AC23" s="1036">
        <f t="shared" si="2"/>
        <v>0</v>
      </c>
    </row>
    <row r="24" spans="1:29" ht="21">
      <c r="A24" s="922" t="s">
        <v>90</v>
      </c>
      <c r="B24" s="916"/>
      <c r="C24" s="1024"/>
      <c r="D24" s="906"/>
      <c r="E24" s="1024">
        <v>0</v>
      </c>
      <c r="F24" s="905"/>
      <c r="G24" s="905"/>
      <c r="H24" s="905"/>
      <c r="I24" s="1024"/>
      <c r="J24" s="905"/>
      <c r="K24" s="1024"/>
      <c r="L24" s="905"/>
      <c r="M24" s="905"/>
      <c r="N24" s="906"/>
      <c r="O24" s="1024"/>
      <c r="P24" s="905"/>
      <c r="Q24" s="1024"/>
      <c r="R24" s="906"/>
      <c r="S24" s="1024"/>
      <c r="T24" s="905"/>
      <c r="U24" s="905"/>
      <c r="V24" s="905"/>
      <c r="W24" s="1024"/>
      <c r="X24" s="905"/>
      <c r="Y24" s="1024"/>
      <c r="Z24" s="905"/>
      <c r="AA24" s="1024"/>
      <c r="AB24" s="906">
        <f t="shared" si="0"/>
        <v>0</v>
      </c>
      <c r="AC24" s="1037">
        <f t="shared" si="2"/>
        <v>0</v>
      </c>
    </row>
    <row r="25" spans="1:29" ht="21">
      <c r="A25" s="924" t="s">
        <v>91</v>
      </c>
      <c r="B25" s="915"/>
      <c r="C25" s="1023"/>
      <c r="D25" s="904"/>
      <c r="E25" s="1023">
        <v>0</v>
      </c>
      <c r="F25" s="903"/>
      <c r="G25" s="903"/>
      <c r="H25" s="903"/>
      <c r="I25" s="1023"/>
      <c r="J25" s="903"/>
      <c r="K25" s="1023"/>
      <c r="L25" s="903"/>
      <c r="M25" s="903"/>
      <c r="N25" s="904"/>
      <c r="O25" s="1023"/>
      <c r="P25" s="903"/>
      <c r="Q25" s="1023"/>
      <c r="R25" s="904"/>
      <c r="S25" s="1023"/>
      <c r="T25" s="903"/>
      <c r="U25" s="903"/>
      <c r="V25" s="903"/>
      <c r="W25" s="1023"/>
      <c r="X25" s="903"/>
      <c r="Y25" s="1023"/>
      <c r="Z25" s="903"/>
      <c r="AA25" s="1023"/>
      <c r="AB25" s="904">
        <f t="shared" si="0"/>
        <v>0</v>
      </c>
      <c r="AC25" s="1036">
        <f t="shared" si="2"/>
        <v>0</v>
      </c>
    </row>
    <row r="26" spans="1:29" ht="21">
      <c r="A26" s="924" t="s">
        <v>92</v>
      </c>
      <c r="B26" s="915"/>
      <c r="C26" s="1023"/>
      <c r="D26" s="904"/>
      <c r="E26" s="1023">
        <v>562.80943000000002</v>
      </c>
      <c r="F26" s="903"/>
      <c r="G26" s="903"/>
      <c r="H26" s="903"/>
      <c r="I26" s="1023"/>
      <c r="J26" s="903"/>
      <c r="K26" s="1023"/>
      <c r="L26" s="903"/>
      <c r="M26" s="903"/>
      <c r="N26" s="904"/>
      <c r="O26" s="1023"/>
      <c r="P26" s="903"/>
      <c r="Q26" s="1023"/>
      <c r="R26" s="904"/>
      <c r="S26" s="1023">
        <v>64.41</v>
      </c>
      <c r="T26" s="903"/>
      <c r="U26" s="903"/>
      <c r="V26" s="903"/>
      <c r="W26" s="1023"/>
      <c r="X26" s="903"/>
      <c r="Y26" s="1023"/>
      <c r="Z26" s="903"/>
      <c r="AA26" s="1023"/>
      <c r="AB26" s="904">
        <f t="shared" si="0"/>
        <v>0</v>
      </c>
      <c r="AC26" s="1036">
        <f t="shared" si="2"/>
        <v>627.21942999999999</v>
      </c>
    </row>
    <row r="27" spans="1:29" ht="21" hidden="1">
      <c r="A27" s="924" t="s">
        <v>392</v>
      </c>
      <c r="B27" s="915"/>
      <c r="C27" s="1023"/>
      <c r="D27" s="904"/>
      <c r="E27" s="1023"/>
      <c r="F27" s="903"/>
      <c r="G27" s="903"/>
      <c r="H27" s="903"/>
      <c r="I27" s="1023"/>
      <c r="J27" s="903"/>
      <c r="K27" s="1023"/>
      <c r="L27" s="903"/>
      <c r="M27" s="903"/>
      <c r="N27" s="904"/>
      <c r="O27" s="1023"/>
      <c r="P27" s="903"/>
      <c r="Q27" s="1023"/>
      <c r="R27" s="904"/>
      <c r="S27" s="1023"/>
      <c r="T27" s="903"/>
      <c r="U27" s="903"/>
      <c r="V27" s="903"/>
      <c r="W27" s="1023"/>
      <c r="X27" s="903"/>
      <c r="Y27" s="1023"/>
      <c r="Z27" s="903"/>
      <c r="AA27" s="1023"/>
      <c r="AB27" s="904">
        <f t="shared" si="0"/>
        <v>0</v>
      </c>
      <c r="AC27" s="1036">
        <f t="shared" si="2"/>
        <v>0</v>
      </c>
    </row>
    <row r="28" spans="1:29" ht="21" hidden="1">
      <c r="A28" s="924" t="s">
        <v>94</v>
      </c>
      <c r="B28" s="915"/>
      <c r="C28" s="1023"/>
      <c r="D28" s="904"/>
      <c r="E28" s="1023"/>
      <c r="F28" s="903"/>
      <c r="G28" s="903"/>
      <c r="H28" s="903"/>
      <c r="I28" s="1023"/>
      <c r="J28" s="903"/>
      <c r="K28" s="1023"/>
      <c r="L28" s="903"/>
      <c r="M28" s="903"/>
      <c r="N28" s="904"/>
      <c r="O28" s="1023"/>
      <c r="P28" s="903"/>
      <c r="Q28" s="1023"/>
      <c r="R28" s="904"/>
      <c r="S28" s="1023"/>
      <c r="T28" s="903"/>
      <c r="U28" s="903"/>
      <c r="V28" s="903"/>
      <c r="W28" s="1023"/>
      <c r="X28" s="903"/>
      <c r="Y28" s="1023"/>
      <c r="Z28" s="903"/>
      <c r="AA28" s="1023"/>
      <c r="AB28" s="904">
        <f t="shared" si="0"/>
        <v>0</v>
      </c>
      <c r="AC28" s="1036">
        <f t="shared" si="2"/>
        <v>0</v>
      </c>
    </row>
    <row r="29" spans="1:29" ht="21" hidden="1">
      <c r="A29" s="921" t="s">
        <v>97</v>
      </c>
      <c r="B29" s="915"/>
      <c r="C29" s="1023"/>
      <c r="D29" s="904"/>
      <c r="E29" s="1023"/>
      <c r="F29" s="903"/>
      <c r="G29" s="903"/>
      <c r="H29" s="903"/>
      <c r="I29" s="1023"/>
      <c r="J29" s="903"/>
      <c r="K29" s="1023"/>
      <c r="L29" s="903"/>
      <c r="M29" s="903"/>
      <c r="N29" s="904"/>
      <c r="O29" s="1023"/>
      <c r="P29" s="903"/>
      <c r="Q29" s="1023"/>
      <c r="R29" s="904"/>
      <c r="S29" s="1023"/>
      <c r="T29" s="903"/>
      <c r="U29" s="903"/>
      <c r="V29" s="903"/>
      <c r="W29" s="1023"/>
      <c r="X29" s="903"/>
      <c r="Y29" s="1023"/>
      <c r="Z29" s="903"/>
      <c r="AA29" s="1023"/>
      <c r="AB29" s="904">
        <f t="shared" si="0"/>
        <v>0</v>
      </c>
      <c r="AC29" s="1036">
        <f t="shared" si="2"/>
        <v>0</v>
      </c>
    </row>
    <row r="30" spans="1:29" ht="21" hidden="1">
      <c r="A30" s="921" t="s">
        <v>528</v>
      </c>
      <c r="B30" s="915"/>
      <c r="C30" s="1023"/>
      <c r="D30" s="904"/>
      <c r="E30" s="1023"/>
      <c r="F30" s="903"/>
      <c r="G30" s="903"/>
      <c r="H30" s="903"/>
      <c r="I30" s="1023"/>
      <c r="J30" s="903"/>
      <c r="K30" s="1023"/>
      <c r="L30" s="903"/>
      <c r="M30" s="903"/>
      <c r="N30" s="904"/>
      <c r="O30" s="1023"/>
      <c r="P30" s="903"/>
      <c r="Q30" s="1023"/>
      <c r="R30" s="904"/>
      <c r="S30" s="1023"/>
      <c r="T30" s="903"/>
      <c r="U30" s="903"/>
      <c r="V30" s="903"/>
      <c r="W30" s="1023"/>
      <c r="X30" s="903"/>
      <c r="Y30" s="1023"/>
      <c r="Z30" s="903"/>
      <c r="AA30" s="1023"/>
      <c r="AB30" s="904">
        <f t="shared" si="0"/>
        <v>0</v>
      </c>
      <c r="AC30" s="1036">
        <f t="shared" si="2"/>
        <v>0</v>
      </c>
    </row>
    <row r="31" spans="1:29" ht="21" hidden="1">
      <c r="A31" s="921" t="s">
        <v>98</v>
      </c>
      <c r="B31" s="915"/>
      <c r="C31" s="1023"/>
      <c r="D31" s="904"/>
      <c r="E31" s="1023"/>
      <c r="F31" s="903"/>
      <c r="G31" s="903"/>
      <c r="H31" s="903"/>
      <c r="I31" s="1023"/>
      <c r="J31" s="903"/>
      <c r="K31" s="1023"/>
      <c r="L31" s="903"/>
      <c r="M31" s="903"/>
      <c r="N31" s="904"/>
      <c r="O31" s="1023"/>
      <c r="P31" s="903"/>
      <c r="Q31" s="1023"/>
      <c r="R31" s="904"/>
      <c r="S31" s="1023"/>
      <c r="T31" s="903"/>
      <c r="U31" s="903"/>
      <c r="V31" s="903"/>
      <c r="W31" s="1023"/>
      <c r="X31" s="903"/>
      <c r="Y31" s="1023"/>
      <c r="Z31" s="903"/>
      <c r="AA31" s="1023"/>
      <c r="AB31" s="904">
        <f t="shared" si="0"/>
        <v>0</v>
      </c>
      <c r="AC31" s="1036">
        <f t="shared" si="2"/>
        <v>0</v>
      </c>
    </row>
    <row r="32" spans="1:29" ht="21" hidden="1">
      <c r="A32" s="921" t="s">
        <v>99</v>
      </c>
      <c r="B32" s="915"/>
      <c r="C32" s="1023"/>
      <c r="D32" s="904"/>
      <c r="E32" s="1023"/>
      <c r="F32" s="903"/>
      <c r="G32" s="903"/>
      <c r="H32" s="903"/>
      <c r="I32" s="1023"/>
      <c r="J32" s="903"/>
      <c r="K32" s="1023"/>
      <c r="L32" s="903"/>
      <c r="M32" s="903"/>
      <c r="N32" s="904"/>
      <c r="O32" s="1023"/>
      <c r="P32" s="903"/>
      <c r="Q32" s="1023"/>
      <c r="R32" s="904"/>
      <c r="S32" s="1023"/>
      <c r="T32" s="903"/>
      <c r="U32" s="903"/>
      <c r="V32" s="903"/>
      <c r="W32" s="1023"/>
      <c r="X32" s="903"/>
      <c r="Y32" s="1023"/>
      <c r="Z32" s="903"/>
      <c r="AA32" s="1023"/>
      <c r="AB32" s="904">
        <f t="shared" si="0"/>
        <v>0</v>
      </c>
      <c r="AC32" s="1036">
        <f t="shared" si="2"/>
        <v>0</v>
      </c>
    </row>
    <row r="33" spans="1:29" ht="21" hidden="1">
      <c r="A33" s="921" t="s">
        <v>394</v>
      </c>
      <c r="B33" s="915"/>
      <c r="C33" s="1023"/>
      <c r="D33" s="904"/>
      <c r="E33" s="1023"/>
      <c r="F33" s="903"/>
      <c r="G33" s="903"/>
      <c r="H33" s="903"/>
      <c r="I33" s="1023"/>
      <c r="J33" s="903"/>
      <c r="K33" s="1023"/>
      <c r="L33" s="903"/>
      <c r="M33" s="903"/>
      <c r="N33" s="904"/>
      <c r="O33" s="1023"/>
      <c r="P33" s="903"/>
      <c r="Q33" s="1023"/>
      <c r="R33" s="904"/>
      <c r="S33" s="1023"/>
      <c r="T33" s="903"/>
      <c r="U33" s="903"/>
      <c r="V33" s="903"/>
      <c r="W33" s="1023"/>
      <c r="X33" s="903"/>
      <c r="Y33" s="1023"/>
      <c r="Z33" s="903"/>
      <c r="AA33" s="1023"/>
      <c r="AB33" s="904">
        <f t="shared" si="0"/>
        <v>0</v>
      </c>
      <c r="AC33" s="1036">
        <f t="shared" si="2"/>
        <v>0</v>
      </c>
    </row>
    <row r="34" spans="1:29" ht="21">
      <c r="A34" s="924" t="s">
        <v>100</v>
      </c>
      <c r="B34" s="917">
        <v>8</v>
      </c>
      <c r="C34" s="1023">
        <v>1023.716</v>
      </c>
      <c r="D34" s="904"/>
      <c r="E34" s="1023"/>
      <c r="F34" s="903"/>
      <c r="G34" s="903"/>
      <c r="H34" s="903"/>
      <c r="I34" s="1023"/>
      <c r="J34" s="903"/>
      <c r="K34" s="1023"/>
      <c r="L34" s="903"/>
      <c r="M34" s="903"/>
      <c r="N34" s="904"/>
      <c r="O34" s="1023">
        <v>1859.28</v>
      </c>
      <c r="P34" s="903"/>
      <c r="Q34" s="1023"/>
      <c r="R34" s="904"/>
      <c r="S34" s="1023"/>
      <c r="T34" s="903"/>
      <c r="U34" s="903"/>
      <c r="V34" s="903"/>
      <c r="W34" s="1023"/>
      <c r="X34" s="903"/>
      <c r="Y34" s="1023"/>
      <c r="Z34" s="903"/>
      <c r="AA34" s="1023"/>
      <c r="AB34" s="904">
        <f t="shared" si="0"/>
        <v>8</v>
      </c>
      <c r="AC34" s="1036">
        <f t="shared" si="2"/>
        <v>2882.9960000000001</v>
      </c>
    </row>
    <row r="35" spans="1:29" ht="21" hidden="1">
      <c r="A35" s="924" t="s">
        <v>106</v>
      </c>
      <c r="B35" s="915"/>
      <c r="C35" s="1023"/>
      <c r="D35" s="904"/>
      <c r="E35" s="1023"/>
      <c r="F35" s="903"/>
      <c r="G35" s="903"/>
      <c r="H35" s="903"/>
      <c r="I35" s="1023"/>
      <c r="J35" s="903"/>
      <c r="K35" s="1023"/>
      <c r="L35" s="903"/>
      <c r="M35" s="903"/>
      <c r="N35" s="904"/>
      <c r="O35" s="1023"/>
      <c r="P35" s="903"/>
      <c r="Q35" s="1023"/>
      <c r="R35" s="904"/>
      <c r="S35" s="1023"/>
      <c r="T35" s="903"/>
      <c r="U35" s="903"/>
      <c r="V35" s="903"/>
      <c r="W35" s="1023"/>
      <c r="X35" s="903"/>
      <c r="Y35" s="1023"/>
      <c r="Z35" s="903"/>
      <c r="AA35" s="1023"/>
      <c r="AB35" s="904">
        <f t="shared" si="0"/>
        <v>0</v>
      </c>
      <c r="AC35" s="1036">
        <f t="shared" si="2"/>
        <v>0</v>
      </c>
    </row>
    <row r="36" spans="1:29" ht="21" hidden="1">
      <c r="A36" s="924" t="s">
        <v>107</v>
      </c>
      <c r="B36" s="915"/>
      <c r="C36" s="1023"/>
      <c r="D36" s="904"/>
      <c r="E36" s="1023"/>
      <c r="F36" s="903"/>
      <c r="G36" s="903"/>
      <c r="H36" s="903"/>
      <c r="I36" s="1023"/>
      <c r="J36" s="903"/>
      <c r="K36" s="1023"/>
      <c r="L36" s="903"/>
      <c r="M36" s="903"/>
      <c r="N36" s="904"/>
      <c r="O36" s="1023"/>
      <c r="P36" s="903"/>
      <c r="Q36" s="1023"/>
      <c r="R36" s="904"/>
      <c r="S36" s="1023"/>
      <c r="T36" s="903"/>
      <c r="U36" s="903"/>
      <c r="V36" s="903"/>
      <c r="W36" s="1023"/>
      <c r="X36" s="903"/>
      <c r="Y36" s="1023"/>
      <c r="Z36" s="903"/>
      <c r="AA36" s="1023"/>
      <c r="AB36" s="904">
        <f t="shared" si="0"/>
        <v>0</v>
      </c>
      <c r="AC36" s="1036">
        <f t="shared" si="2"/>
        <v>0</v>
      </c>
    </row>
    <row r="37" spans="1:29" ht="21" hidden="1">
      <c r="A37" s="924" t="s">
        <v>108</v>
      </c>
      <c r="B37" s="915"/>
      <c r="C37" s="1023"/>
      <c r="D37" s="904"/>
      <c r="E37" s="1023"/>
      <c r="F37" s="903"/>
      <c r="G37" s="903"/>
      <c r="H37" s="903"/>
      <c r="I37" s="1023"/>
      <c r="J37" s="903"/>
      <c r="K37" s="1023"/>
      <c r="L37" s="903"/>
      <c r="M37" s="903"/>
      <c r="N37" s="904"/>
      <c r="O37" s="1023"/>
      <c r="P37" s="903"/>
      <c r="Q37" s="1023"/>
      <c r="R37" s="904"/>
      <c r="S37" s="1023"/>
      <c r="T37" s="903"/>
      <c r="U37" s="903"/>
      <c r="V37" s="903"/>
      <c r="W37" s="1023"/>
      <c r="X37" s="903"/>
      <c r="Y37" s="1023"/>
      <c r="Z37" s="903"/>
      <c r="AA37" s="1023"/>
      <c r="AB37" s="904">
        <f t="shared" si="0"/>
        <v>0</v>
      </c>
      <c r="AC37" s="1036">
        <f t="shared" si="2"/>
        <v>0</v>
      </c>
    </row>
    <row r="38" spans="1:29" ht="21" hidden="1">
      <c r="A38" s="924" t="s">
        <v>109</v>
      </c>
      <c r="B38" s="915"/>
      <c r="C38" s="1023"/>
      <c r="D38" s="904"/>
      <c r="E38" s="1023"/>
      <c r="F38" s="903"/>
      <c r="G38" s="903"/>
      <c r="H38" s="903"/>
      <c r="I38" s="1023"/>
      <c r="J38" s="903"/>
      <c r="K38" s="1023"/>
      <c r="L38" s="903"/>
      <c r="M38" s="903"/>
      <c r="N38" s="904"/>
      <c r="O38" s="1023"/>
      <c r="P38" s="903"/>
      <c r="Q38" s="1023"/>
      <c r="R38" s="904"/>
      <c r="S38" s="1023"/>
      <c r="T38" s="903"/>
      <c r="U38" s="903"/>
      <c r="V38" s="903"/>
      <c r="W38" s="1023"/>
      <c r="X38" s="903"/>
      <c r="Y38" s="1023"/>
      <c r="Z38" s="903"/>
      <c r="AA38" s="1023"/>
      <c r="AB38" s="904">
        <f t="shared" si="0"/>
        <v>0</v>
      </c>
      <c r="AC38" s="1036">
        <f t="shared" si="2"/>
        <v>0</v>
      </c>
    </row>
    <row r="39" spans="1:29" ht="21">
      <c r="A39" s="924" t="s">
        <v>110</v>
      </c>
      <c r="B39" s="915"/>
      <c r="C39" s="1023"/>
      <c r="D39" s="904"/>
      <c r="E39" s="1023"/>
      <c r="F39" s="903"/>
      <c r="G39" s="903"/>
      <c r="H39" s="903"/>
      <c r="I39" s="1023"/>
      <c r="J39" s="903"/>
      <c r="K39" s="1023"/>
      <c r="L39" s="903"/>
      <c r="M39" s="903"/>
      <c r="N39" s="904"/>
      <c r="O39" s="1023"/>
      <c r="P39" s="903"/>
      <c r="Q39" s="1023"/>
      <c r="R39" s="904"/>
      <c r="S39" s="1023"/>
      <c r="T39" s="903"/>
      <c r="U39" s="903"/>
      <c r="V39" s="903"/>
      <c r="W39" s="1023"/>
      <c r="X39" s="903"/>
      <c r="Y39" s="1023"/>
      <c r="Z39" s="903"/>
      <c r="AA39" s="1023"/>
      <c r="AB39" s="904">
        <f t="shared" si="0"/>
        <v>0</v>
      </c>
      <c r="AC39" s="1036">
        <f t="shared" si="2"/>
        <v>0</v>
      </c>
    </row>
    <row r="40" spans="1:29" ht="21">
      <c r="A40" s="924" t="s">
        <v>111</v>
      </c>
      <c r="B40" s="915"/>
      <c r="C40" s="1023"/>
      <c r="D40" s="904"/>
      <c r="E40" s="1023"/>
      <c r="F40" s="903"/>
      <c r="G40" s="903"/>
      <c r="H40" s="903"/>
      <c r="I40" s="1023"/>
      <c r="J40" s="903"/>
      <c r="K40" s="1023"/>
      <c r="L40" s="903"/>
      <c r="M40" s="903"/>
      <c r="N40" s="904"/>
      <c r="O40" s="1023"/>
      <c r="P40" s="903"/>
      <c r="Q40" s="1023"/>
      <c r="R40" s="904"/>
      <c r="S40" s="1023"/>
      <c r="T40" s="903"/>
      <c r="U40" s="903"/>
      <c r="V40" s="903"/>
      <c r="W40" s="1023">
        <v>874.51</v>
      </c>
      <c r="X40" s="903"/>
      <c r="Y40" s="1023"/>
      <c r="Z40" s="903"/>
      <c r="AA40" s="1023"/>
      <c r="AB40" s="904">
        <f t="shared" si="0"/>
        <v>0</v>
      </c>
      <c r="AC40" s="1036">
        <f t="shared" si="2"/>
        <v>874.51</v>
      </c>
    </row>
    <row r="41" spans="1:29" ht="21">
      <c r="A41" s="922" t="s">
        <v>121</v>
      </c>
      <c r="B41" s="916"/>
      <c r="C41" s="1024"/>
      <c r="D41" s="906"/>
      <c r="E41" s="1024"/>
      <c r="F41" s="905"/>
      <c r="G41" s="905"/>
      <c r="H41" s="905"/>
      <c r="I41" s="1024"/>
      <c r="J41" s="905"/>
      <c r="K41" s="1024"/>
      <c r="L41" s="905"/>
      <c r="M41" s="905"/>
      <c r="N41" s="906"/>
      <c r="O41" s="1024"/>
      <c r="P41" s="905"/>
      <c r="Q41" s="1024"/>
      <c r="R41" s="906"/>
      <c r="S41" s="1024"/>
      <c r="T41" s="905"/>
      <c r="U41" s="905"/>
      <c r="V41" s="905"/>
      <c r="W41" s="1024"/>
      <c r="X41" s="905"/>
      <c r="Y41" s="1024"/>
      <c r="Z41" s="905"/>
      <c r="AA41" s="1024"/>
      <c r="AB41" s="906">
        <f t="shared" si="0"/>
        <v>0</v>
      </c>
      <c r="AC41" s="1037">
        <f t="shared" si="2"/>
        <v>0</v>
      </c>
    </row>
    <row r="42" spans="1:29" ht="21">
      <c r="A42" s="921" t="s">
        <v>397</v>
      </c>
      <c r="B42" s="915"/>
      <c r="C42" s="1023"/>
      <c r="D42" s="904"/>
      <c r="E42" s="1023"/>
      <c r="F42" s="903"/>
      <c r="G42" s="903"/>
      <c r="H42" s="903"/>
      <c r="I42" s="1023"/>
      <c r="J42" s="903"/>
      <c r="K42" s="1023"/>
      <c r="L42" s="903"/>
      <c r="M42" s="903"/>
      <c r="N42" s="904"/>
      <c r="O42" s="1023"/>
      <c r="P42" s="903"/>
      <c r="Q42" s="1023"/>
      <c r="R42" s="904"/>
      <c r="S42" s="1023"/>
      <c r="T42" s="903"/>
      <c r="U42" s="903"/>
      <c r="V42" s="903"/>
      <c r="W42" s="1023"/>
      <c r="X42" s="903"/>
      <c r="Y42" s="1023"/>
      <c r="Z42" s="903"/>
      <c r="AA42" s="1023"/>
      <c r="AB42" s="904">
        <f t="shared" si="0"/>
        <v>0</v>
      </c>
      <c r="AC42" s="1036">
        <f t="shared" si="2"/>
        <v>0</v>
      </c>
    </row>
    <row r="43" spans="1:29" ht="21">
      <c r="A43" s="921" t="s">
        <v>125</v>
      </c>
      <c r="B43" s="915"/>
      <c r="C43" s="1023"/>
      <c r="D43" s="904"/>
      <c r="E43" s="1023"/>
      <c r="F43" s="903"/>
      <c r="G43" s="903"/>
      <c r="H43" s="903"/>
      <c r="I43" s="1023"/>
      <c r="J43" s="903"/>
      <c r="K43" s="1023"/>
      <c r="L43" s="903"/>
      <c r="M43" s="903"/>
      <c r="N43" s="904"/>
      <c r="O43" s="1023"/>
      <c r="P43" s="903"/>
      <c r="Q43" s="1023"/>
      <c r="R43" s="904"/>
      <c r="S43" s="1023"/>
      <c r="T43" s="903"/>
      <c r="U43" s="903"/>
      <c r="V43" s="903"/>
      <c r="W43" s="1023"/>
      <c r="X43" s="903"/>
      <c r="Y43" s="1023"/>
      <c r="Z43" s="903"/>
      <c r="AA43" s="1023"/>
      <c r="AB43" s="904">
        <f t="shared" si="0"/>
        <v>0</v>
      </c>
      <c r="AC43" s="1036">
        <f t="shared" si="2"/>
        <v>0</v>
      </c>
    </row>
    <row r="44" spans="1:29" ht="21">
      <c r="A44" s="922" t="s">
        <v>126</v>
      </c>
      <c r="B44" s="916"/>
      <c r="C44" s="1024"/>
      <c r="D44" s="906"/>
      <c r="E44" s="1024"/>
      <c r="F44" s="905"/>
      <c r="G44" s="905"/>
      <c r="H44" s="905"/>
      <c r="I44" s="1024"/>
      <c r="J44" s="905"/>
      <c r="K44" s="1024"/>
      <c r="L44" s="905"/>
      <c r="M44" s="905"/>
      <c r="N44" s="906"/>
      <c r="O44" s="1024"/>
      <c r="P44" s="905"/>
      <c r="Q44" s="1024"/>
      <c r="R44" s="906"/>
      <c r="S44" s="1024"/>
      <c r="T44" s="905"/>
      <c r="U44" s="905"/>
      <c r="V44" s="905"/>
      <c r="W44" s="1024"/>
      <c r="X44" s="905"/>
      <c r="Y44" s="1024"/>
      <c r="Z44" s="905"/>
      <c r="AA44" s="1024"/>
      <c r="AB44" s="906">
        <f t="shared" si="0"/>
        <v>0</v>
      </c>
      <c r="AC44" s="1037">
        <f t="shared" si="2"/>
        <v>0</v>
      </c>
    </row>
    <row r="45" spans="1:29" ht="21">
      <c r="A45" s="924" t="s">
        <v>128</v>
      </c>
      <c r="B45" s="915"/>
      <c r="C45" s="1023"/>
      <c r="D45" s="904"/>
      <c r="E45" s="1023"/>
      <c r="F45" s="903"/>
      <c r="G45" s="903"/>
      <c r="H45" s="903"/>
      <c r="I45" s="1023"/>
      <c r="J45" s="903"/>
      <c r="K45" s="1023"/>
      <c r="L45" s="903"/>
      <c r="M45" s="903"/>
      <c r="N45" s="904"/>
      <c r="O45" s="1023">
        <v>5.76</v>
      </c>
      <c r="P45" s="903"/>
      <c r="Q45" s="1023"/>
      <c r="R45" s="904"/>
      <c r="S45" s="1023"/>
      <c r="T45" s="903"/>
      <c r="U45" s="903"/>
      <c r="V45" s="903"/>
      <c r="W45" s="1023"/>
      <c r="X45" s="903"/>
      <c r="Y45" s="1023"/>
      <c r="Z45" s="903"/>
      <c r="AA45" s="1023"/>
      <c r="AB45" s="904">
        <f t="shared" si="0"/>
        <v>0</v>
      </c>
      <c r="AC45" s="1036">
        <f t="shared" si="2"/>
        <v>5.76</v>
      </c>
    </row>
    <row r="46" spans="1:29" ht="21">
      <c r="A46" s="924" t="s">
        <v>401</v>
      </c>
      <c r="B46" s="915"/>
      <c r="C46" s="1023"/>
      <c r="D46" s="904"/>
      <c r="E46" s="1023"/>
      <c r="F46" s="903"/>
      <c r="G46" s="903"/>
      <c r="H46" s="903"/>
      <c r="I46" s="1023"/>
      <c r="J46" s="903"/>
      <c r="K46" s="1023"/>
      <c r="L46" s="903"/>
      <c r="M46" s="903"/>
      <c r="N46" s="904"/>
      <c r="O46" s="1023"/>
      <c r="P46" s="903"/>
      <c r="Q46" s="1023"/>
      <c r="R46" s="904"/>
      <c r="S46" s="1023"/>
      <c r="T46" s="903"/>
      <c r="U46" s="903"/>
      <c r="V46" s="903"/>
      <c r="W46" s="1023"/>
      <c r="X46" s="903"/>
      <c r="Y46" s="1023"/>
      <c r="Z46" s="903"/>
      <c r="AA46" s="1023"/>
      <c r="AB46" s="904">
        <f t="shared" si="0"/>
        <v>0</v>
      </c>
      <c r="AC46" s="1036">
        <f t="shared" si="2"/>
        <v>0</v>
      </c>
    </row>
    <row r="47" spans="1:29" ht="21">
      <c r="A47" s="924" t="s">
        <v>136</v>
      </c>
      <c r="B47" s="915"/>
      <c r="C47" s="1023">
        <v>0.24</v>
      </c>
      <c r="D47" s="904"/>
      <c r="E47" s="1023"/>
      <c r="F47" s="903"/>
      <c r="G47" s="903"/>
      <c r="H47" s="903"/>
      <c r="I47" s="1023">
        <v>536.26</v>
      </c>
      <c r="J47" s="903"/>
      <c r="K47" s="1023"/>
      <c r="L47" s="903"/>
      <c r="M47" s="903"/>
      <c r="N47" s="904"/>
      <c r="O47" s="1023">
        <v>296.76</v>
      </c>
      <c r="P47" s="903"/>
      <c r="Q47" s="1023"/>
      <c r="R47" s="904"/>
      <c r="S47" s="1023"/>
      <c r="T47" s="903"/>
      <c r="U47" s="903"/>
      <c r="V47" s="903"/>
      <c r="W47" s="1023"/>
      <c r="X47" s="903"/>
      <c r="Y47" s="1023"/>
      <c r="Z47" s="903"/>
      <c r="AA47" s="1023"/>
      <c r="AB47" s="904">
        <f t="shared" si="0"/>
        <v>0</v>
      </c>
      <c r="AC47" s="1036">
        <f t="shared" si="2"/>
        <v>833.26</v>
      </c>
    </row>
    <row r="48" spans="1:29" ht="21" hidden="1">
      <c r="A48" s="924" t="s">
        <v>402</v>
      </c>
      <c r="B48" s="915"/>
      <c r="C48" s="1023"/>
      <c r="D48" s="904"/>
      <c r="E48" s="1023"/>
      <c r="F48" s="903"/>
      <c r="G48" s="903"/>
      <c r="H48" s="903"/>
      <c r="I48" s="1023"/>
      <c r="J48" s="903"/>
      <c r="K48" s="1023"/>
      <c r="L48" s="903"/>
      <c r="M48" s="903"/>
      <c r="N48" s="904"/>
      <c r="O48" s="1023">
        <v>0</v>
      </c>
      <c r="P48" s="903"/>
      <c r="Q48" s="1023"/>
      <c r="R48" s="904"/>
      <c r="S48" s="1023"/>
      <c r="T48" s="903"/>
      <c r="U48" s="903"/>
      <c r="V48" s="903"/>
      <c r="W48" s="1023"/>
      <c r="X48" s="903"/>
      <c r="Y48" s="1023"/>
      <c r="Z48" s="903"/>
      <c r="AA48" s="1023"/>
      <c r="AB48" s="904">
        <f t="shared" si="0"/>
        <v>0</v>
      </c>
      <c r="AC48" s="1036">
        <f t="shared" si="2"/>
        <v>0</v>
      </c>
    </row>
    <row r="49" spans="1:29" ht="21" hidden="1">
      <c r="A49" s="924" t="s">
        <v>137</v>
      </c>
      <c r="B49" s="915"/>
      <c r="C49" s="1023"/>
      <c r="D49" s="904"/>
      <c r="E49" s="1023"/>
      <c r="F49" s="903"/>
      <c r="G49" s="903"/>
      <c r="H49" s="903"/>
      <c r="I49" s="1023"/>
      <c r="J49" s="903"/>
      <c r="K49" s="1023"/>
      <c r="L49" s="903"/>
      <c r="M49" s="903"/>
      <c r="N49" s="904"/>
      <c r="O49" s="1023">
        <v>0</v>
      </c>
      <c r="P49" s="903"/>
      <c r="Q49" s="1023"/>
      <c r="R49" s="904"/>
      <c r="S49" s="1023"/>
      <c r="T49" s="903"/>
      <c r="U49" s="903"/>
      <c r="V49" s="903"/>
      <c r="W49" s="1023"/>
      <c r="X49" s="903"/>
      <c r="Y49" s="1023"/>
      <c r="Z49" s="903"/>
      <c r="AA49" s="1023"/>
      <c r="AB49" s="904">
        <f t="shared" si="0"/>
        <v>0</v>
      </c>
      <c r="AC49" s="1036">
        <f t="shared" si="2"/>
        <v>0</v>
      </c>
    </row>
    <row r="50" spans="1:29" ht="21" hidden="1">
      <c r="A50" s="924" t="s">
        <v>525</v>
      </c>
      <c r="B50" s="915"/>
      <c r="C50" s="1023"/>
      <c r="D50" s="904"/>
      <c r="E50" s="1023"/>
      <c r="F50" s="903"/>
      <c r="G50" s="903"/>
      <c r="H50" s="903"/>
      <c r="I50" s="1023"/>
      <c r="J50" s="903"/>
      <c r="K50" s="1023"/>
      <c r="L50" s="903"/>
      <c r="M50" s="903"/>
      <c r="N50" s="904"/>
      <c r="O50" s="1023">
        <v>0</v>
      </c>
      <c r="P50" s="903"/>
      <c r="Q50" s="1023"/>
      <c r="R50" s="904"/>
      <c r="S50" s="1023"/>
      <c r="T50" s="903"/>
      <c r="U50" s="903"/>
      <c r="V50" s="903"/>
      <c r="W50" s="1023"/>
      <c r="X50" s="903"/>
      <c r="Y50" s="1023"/>
      <c r="Z50" s="903"/>
      <c r="AA50" s="1023"/>
      <c r="AB50" s="904">
        <f t="shared" si="0"/>
        <v>0</v>
      </c>
      <c r="AC50" s="1036">
        <f t="shared" si="2"/>
        <v>0</v>
      </c>
    </row>
    <row r="51" spans="1:29" ht="21" hidden="1">
      <c r="A51" s="924" t="s">
        <v>403</v>
      </c>
      <c r="B51" s="915"/>
      <c r="C51" s="1023"/>
      <c r="D51" s="904"/>
      <c r="E51" s="1023"/>
      <c r="F51" s="903"/>
      <c r="G51" s="903"/>
      <c r="H51" s="903"/>
      <c r="I51" s="1023"/>
      <c r="J51" s="903"/>
      <c r="K51" s="1023"/>
      <c r="L51" s="903"/>
      <c r="M51" s="903"/>
      <c r="N51" s="904"/>
      <c r="O51" s="1023">
        <v>0</v>
      </c>
      <c r="P51" s="903"/>
      <c r="Q51" s="1023"/>
      <c r="R51" s="904"/>
      <c r="S51" s="1023"/>
      <c r="T51" s="903"/>
      <c r="U51" s="903"/>
      <c r="V51" s="903"/>
      <c r="W51" s="1023"/>
      <c r="X51" s="903"/>
      <c r="Y51" s="1023"/>
      <c r="Z51" s="903"/>
      <c r="AA51" s="1023"/>
      <c r="AB51" s="904">
        <f t="shared" si="0"/>
        <v>0</v>
      </c>
      <c r="AC51" s="1036">
        <f t="shared" si="2"/>
        <v>0</v>
      </c>
    </row>
    <row r="52" spans="1:29" ht="21">
      <c r="A52" s="925" t="s">
        <v>138</v>
      </c>
      <c r="B52" s="916"/>
      <c r="C52" s="1024"/>
      <c r="D52" s="906"/>
      <c r="E52" s="1024"/>
      <c r="F52" s="905"/>
      <c r="G52" s="905"/>
      <c r="H52" s="905"/>
      <c r="I52" s="1024"/>
      <c r="J52" s="905"/>
      <c r="K52" s="1024"/>
      <c r="L52" s="905"/>
      <c r="M52" s="905"/>
      <c r="N52" s="906"/>
      <c r="O52" s="1024">
        <v>0</v>
      </c>
      <c r="P52" s="905"/>
      <c r="Q52" s="1024"/>
      <c r="R52" s="906"/>
      <c r="S52" s="1024"/>
      <c r="T52" s="905"/>
      <c r="U52" s="905"/>
      <c r="V52" s="905"/>
      <c r="W52" s="1024"/>
      <c r="X52" s="905"/>
      <c r="Y52" s="1024"/>
      <c r="Z52" s="905"/>
      <c r="AA52" s="1024"/>
      <c r="AB52" s="906">
        <f t="shared" si="0"/>
        <v>0</v>
      </c>
      <c r="AC52" s="1037">
        <f t="shared" si="2"/>
        <v>0</v>
      </c>
    </row>
    <row r="53" spans="1:29" ht="21">
      <c r="A53" s="921" t="s">
        <v>140</v>
      </c>
      <c r="B53" s="915"/>
      <c r="C53" s="1023"/>
      <c r="D53" s="904"/>
      <c r="E53" s="1023"/>
      <c r="F53" s="903"/>
      <c r="G53" s="903"/>
      <c r="H53" s="903"/>
      <c r="I53" s="1023"/>
      <c r="J53" s="903"/>
      <c r="K53" s="1023"/>
      <c r="L53" s="903"/>
      <c r="M53" s="903"/>
      <c r="N53" s="904"/>
      <c r="O53" s="1023">
        <v>0</v>
      </c>
      <c r="P53" s="903"/>
      <c r="Q53" s="1023"/>
      <c r="R53" s="904"/>
      <c r="S53" s="1023"/>
      <c r="T53" s="903"/>
      <c r="U53" s="903"/>
      <c r="V53" s="903"/>
      <c r="W53" s="1023"/>
      <c r="X53" s="903"/>
      <c r="Y53" s="1023"/>
      <c r="Z53" s="903"/>
      <c r="AA53" s="1023"/>
      <c r="AB53" s="904">
        <f t="shared" si="0"/>
        <v>0</v>
      </c>
      <c r="AC53" s="1036">
        <f t="shared" si="2"/>
        <v>0</v>
      </c>
    </row>
    <row r="54" spans="1:29" ht="21">
      <c r="A54" s="921" t="s">
        <v>143</v>
      </c>
      <c r="B54" s="915"/>
      <c r="C54" s="1023"/>
      <c r="D54" s="904"/>
      <c r="E54" s="1023"/>
      <c r="F54" s="903"/>
      <c r="G54" s="903"/>
      <c r="H54" s="903"/>
      <c r="I54" s="1023"/>
      <c r="J54" s="903"/>
      <c r="K54" s="1023"/>
      <c r="L54" s="903"/>
      <c r="M54" s="903"/>
      <c r="N54" s="904"/>
      <c r="O54" s="1023">
        <v>45.86</v>
      </c>
      <c r="P54" s="903"/>
      <c r="Q54" s="1023"/>
      <c r="R54" s="904"/>
      <c r="S54" s="1023"/>
      <c r="T54" s="903"/>
      <c r="U54" s="903"/>
      <c r="V54" s="903"/>
      <c r="W54" s="1023"/>
      <c r="X54" s="903"/>
      <c r="Y54" s="1023"/>
      <c r="Z54" s="903"/>
      <c r="AA54" s="1023"/>
      <c r="AB54" s="904">
        <f t="shared" si="0"/>
        <v>0</v>
      </c>
      <c r="AC54" s="1036">
        <f t="shared" si="2"/>
        <v>45.86</v>
      </c>
    </row>
    <row r="55" spans="1:29" ht="21">
      <c r="A55" s="926" t="s">
        <v>405</v>
      </c>
      <c r="B55" s="918"/>
      <c r="C55" s="1025"/>
      <c r="D55" s="908"/>
      <c r="E55" s="1025"/>
      <c r="F55" s="907"/>
      <c r="G55" s="907"/>
      <c r="H55" s="907"/>
      <c r="I55" s="1025"/>
      <c r="J55" s="907"/>
      <c r="K55" s="1025"/>
      <c r="L55" s="907"/>
      <c r="M55" s="907"/>
      <c r="N55" s="908"/>
      <c r="O55" s="1025">
        <v>53745.114999999998</v>
      </c>
      <c r="P55" s="907"/>
      <c r="Q55" s="1024"/>
      <c r="R55" s="908"/>
      <c r="S55" s="1025"/>
      <c r="T55" s="907"/>
      <c r="U55" s="907"/>
      <c r="V55" s="907"/>
      <c r="W55" s="1025"/>
      <c r="X55" s="907"/>
      <c r="Y55" s="1025"/>
      <c r="Z55" s="907"/>
      <c r="AA55" s="1025"/>
      <c r="AB55" s="906">
        <f t="shared" si="0"/>
        <v>0</v>
      </c>
      <c r="AC55" s="1037">
        <f t="shared" si="2"/>
        <v>53745.114999999998</v>
      </c>
    </row>
    <row r="56" spans="1:29" ht="21" thickBot="1">
      <c r="A56" s="927" t="s">
        <v>552</v>
      </c>
      <c r="B56" s="919">
        <f t="shared" ref="B56:AA56" si="3">SUM(B5:B55)</f>
        <v>8</v>
      </c>
      <c r="C56" s="1026">
        <f t="shared" si="3"/>
        <v>3706.08025</v>
      </c>
      <c r="D56" s="909">
        <f t="shared" si="3"/>
        <v>90</v>
      </c>
      <c r="E56" s="1026">
        <f t="shared" si="3"/>
        <v>84447.227210000012</v>
      </c>
      <c r="F56" s="910">
        <f t="shared" si="3"/>
        <v>0</v>
      </c>
      <c r="G56" s="910">
        <f t="shared" si="3"/>
        <v>1372.5375899999999</v>
      </c>
      <c r="H56" s="910">
        <f t="shared" si="3"/>
        <v>0</v>
      </c>
      <c r="I56" s="1026">
        <f t="shared" si="3"/>
        <v>536.26</v>
      </c>
      <c r="J56" s="910">
        <f t="shared" si="3"/>
        <v>0</v>
      </c>
      <c r="K56" s="1026">
        <f t="shared" si="3"/>
        <v>7101.0705500000004</v>
      </c>
      <c r="L56" s="910">
        <f t="shared" si="3"/>
        <v>0</v>
      </c>
      <c r="M56" s="910">
        <f t="shared" si="3"/>
        <v>455.16</v>
      </c>
      <c r="N56" s="909">
        <f t="shared" si="3"/>
        <v>6</v>
      </c>
      <c r="O56" s="1026">
        <f t="shared" si="3"/>
        <v>62953.13091</v>
      </c>
      <c r="P56" s="909">
        <f t="shared" si="3"/>
        <v>111</v>
      </c>
      <c r="Q56" s="1026">
        <f t="shared" si="3"/>
        <v>15275.29257</v>
      </c>
      <c r="R56" s="910">
        <f t="shared" si="3"/>
        <v>0</v>
      </c>
      <c r="S56" s="1026">
        <f t="shared" si="3"/>
        <v>20666.650569999998</v>
      </c>
      <c r="T56" s="910">
        <f t="shared" si="3"/>
        <v>0</v>
      </c>
      <c r="U56" s="910">
        <f t="shared" si="3"/>
        <v>0</v>
      </c>
      <c r="V56" s="910">
        <f t="shared" si="3"/>
        <v>0</v>
      </c>
      <c r="W56" s="1026">
        <f t="shared" si="3"/>
        <v>5127.4195900000004</v>
      </c>
      <c r="X56" s="910">
        <f t="shared" si="3"/>
        <v>0</v>
      </c>
      <c r="Y56" s="1026">
        <f t="shared" si="3"/>
        <v>563.26</v>
      </c>
      <c r="Z56" s="910">
        <f t="shared" si="3"/>
        <v>0</v>
      </c>
      <c r="AA56" s="1026">
        <f t="shared" si="3"/>
        <v>587.48140000000001</v>
      </c>
      <c r="AB56" s="909">
        <v>215</v>
      </c>
      <c r="AC56" s="1026">
        <v>202791.40064000004</v>
      </c>
    </row>
    <row r="57" spans="1:29" ht="22.5" thickTop="1">
      <c r="A57" s="637"/>
      <c r="B57" s="440"/>
      <c r="C57" s="528"/>
      <c r="D57" s="439"/>
      <c r="E57" s="528"/>
      <c r="F57" s="440"/>
      <c r="G57" s="440"/>
      <c r="H57" s="440"/>
      <c r="I57" s="528"/>
      <c r="J57" s="440"/>
      <c r="K57" s="528"/>
      <c r="L57" s="440"/>
      <c r="M57" s="440"/>
      <c r="N57" s="639"/>
      <c r="O57" s="1030"/>
      <c r="P57" s="637"/>
      <c r="Q57" s="1030"/>
      <c r="T57" s="637"/>
      <c r="U57" s="637"/>
      <c r="V57" s="637"/>
      <c r="W57" s="1030"/>
      <c r="X57" s="637"/>
      <c r="Y57" s="1030"/>
      <c r="Z57" s="637"/>
      <c r="AA57" s="1030"/>
      <c r="AB57" s="639"/>
      <c r="AC57" s="1038"/>
    </row>
  </sheetData>
  <sheetProtection algorithmName="SHA-512" hashValue="X/cV1pzz9Eu1IqKW+UETtGsTPKQWSAczA+3GZ2gneNu2DsraNPb3WkB7AwkzmC5K8YU1jRz6ewh0vs8uOuh1sA==" saltValue="OJE53NBoNua9WBUDDsrMyw==" spinCount="100000" sheet="1" formatCells="0" formatColumns="0" formatRows="0" insertColumns="0" insertRows="0" insertHyperlinks="0" deleteColumns="0" deleteRows="0"/>
  <mergeCells count="15">
    <mergeCell ref="A1:G1"/>
    <mergeCell ref="N2:O2"/>
    <mergeCell ref="B2:C2"/>
    <mergeCell ref="F2:G2"/>
    <mergeCell ref="D2:E2"/>
    <mergeCell ref="H2:I2"/>
    <mergeCell ref="J2:K2"/>
    <mergeCell ref="L2:M2"/>
    <mergeCell ref="Z2:AA2"/>
    <mergeCell ref="AB2:AC2"/>
    <mergeCell ref="P2:Q2"/>
    <mergeCell ref="R2:S2"/>
    <mergeCell ref="T2:U2"/>
    <mergeCell ref="V2:W2"/>
    <mergeCell ref="X2:Y2"/>
  </mergeCells>
  <dataValidations count="1">
    <dataValidation type="list" allowBlank="1" showInputMessage="1" showErrorMessage="1" sqref="A4" xr:uid="{2A482176-D8BD-42E0-B719-D65A04794018}">
      <formula1>$B$5:$B$45</formula1>
    </dataValidation>
  </dataValidations>
  <printOptions horizontalCentered="1"/>
  <pageMargins left="0" right="0" top="0.59055118110236227" bottom="0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28195-7A43-4135-93D1-822917D6FC77}">
  <sheetPr>
    <tabColor indexed="14"/>
  </sheetPr>
  <dimension ref="A1:CH229"/>
  <sheetViews>
    <sheetView showGridLines="0" zoomScaleNormal="100" zoomScaleSheetLayoutView="62" workbookViewId="0">
      <pane xSplit="2" ySplit="4" topLeftCell="C221" activePane="bottomRight" state="frozen"/>
      <selection pane="topRight" activeCell="C1" sqref="C1"/>
      <selection pane="bottomLeft" activeCell="A5" sqref="A5"/>
      <selection pane="bottomRight" activeCell="J230" sqref="J230"/>
    </sheetView>
  </sheetViews>
  <sheetFormatPr defaultRowHeight="21"/>
  <cols>
    <col min="1" max="1" width="13.75" style="69" customWidth="1"/>
    <col min="2" max="2" width="6.375" style="136" customWidth="1"/>
    <col min="3" max="3" width="38.75" style="148" customWidth="1"/>
    <col min="4" max="4" width="7.75" style="137" bestFit="1" customWidth="1"/>
    <col min="5" max="5" width="14.125" style="1074" customWidth="1"/>
    <col min="6" max="6" width="6.625" style="68" customWidth="1"/>
    <col min="7" max="7" width="11.25" style="68" bestFit="1" customWidth="1"/>
    <col min="8" max="8" width="12.875" style="1085" customWidth="1"/>
    <col min="9" max="9" width="5.25" style="185" customWidth="1"/>
    <col min="10" max="10" width="13.875" style="1074" customWidth="1"/>
    <col min="11" max="11" width="8.125" style="68" customWidth="1"/>
    <col min="12" max="12" width="13.125" style="1074" customWidth="1"/>
    <col min="13" max="13" width="18.875" style="1089" bestFit="1" customWidth="1"/>
    <col min="14" max="14" width="16" style="1136" customWidth="1"/>
    <col min="15" max="15" width="17.375" style="68" customWidth="1"/>
    <col min="16" max="16" width="14" style="69" bestFit="1" customWidth="1"/>
    <col min="17" max="17" width="15.75" style="69" bestFit="1" customWidth="1"/>
    <col min="18" max="84" width="9.125" style="69"/>
    <col min="85" max="85" width="13.75" style="69" customWidth="1"/>
    <col min="86" max="86" width="4.625" style="69" customWidth="1"/>
    <col min="87" max="87" width="43.625" style="69" customWidth="1"/>
    <col min="88" max="88" width="5.125" style="69" bestFit="1" customWidth="1"/>
    <col min="89" max="89" width="9.25" style="69" customWidth="1"/>
    <col min="90" max="90" width="5.375" style="69" customWidth="1"/>
    <col min="91" max="91" width="8.375" style="69" customWidth="1"/>
    <col min="92" max="92" width="8.125" style="69" customWidth="1"/>
    <col min="93" max="93" width="5.25" style="69" customWidth="1"/>
    <col min="94" max="94" width="8.875" style="69" customWidth="1"/>
    <col min="95" max="95" width="4.375" style="69" customWidth="1"/>
    <col min="96" max="96" width="8.125" style="69" customWidth="1"/>
    <col min="97" max="97" width="9.875" style="69" customWidth="1"/>
    <col min="98" max="98" width="9.125" style="69"/>
    <col min="99" max="99" width="10.125" style="69" customWidth="1"/>
    <col min="100" max="340" width="9.125" style="69"/>
    <col min="341" max="341" width="13.75" style="69" customWidth="1"/>
    <col min="342" max="342" width="4.625" style="69" customWidth="1"/>
    <col min="343" max="343" width="43.625" style="69" customWidth="1"/>
    <col min="344" max="344" width="5.125" style="69" bestFit="1" customWidth="1"/>
    <col min="345" max="345" width="9.25" style="69" customWidth="1"/>
    <col min="346" max="346" width="5.375" style="69" customWidth="1"/>
    <col min="347" max="347" width="8.375" style="69" customWidth="1"/>
    <col min="348" max="348" width="8.125" style="69" customWidth="1"/>
    <col min="349" max="349" width="5.25" style="69" customWidth="1"/>
    <col min="350" max="350" width="8.875" style="69" customWidth="1"/>
    <col min="351" max="351" width="4.375" style="69" customWidth="1"/>
    <col min="352" max="352" width="8.125" style="69" customWidth="1"/>
    <col min="353" max="353" width="9.875" style="69" customWidth="1"/>
    <col min="354" max="354" width="9.125" style="69"/>
    <col min="355" max="355" width="10.125" style="69" customWidth="1"/>
    <col min="356" max="596" width="9.125" style="69"/>
    <col min="597" max="597" width="13.75" style="69" customWidth="1"/>
    <col min="598" max="598" width="4.625" style="69" customWidth="1"/>
    <col min="599" max="599" width="43.625" style="69" customWidth="1"/>
    <col min="600" max="600" width="5.125" style="69" bestFit="1" customWidth="1"/>
    <col min="601" max="601" width="9.25" style="69" customWidth="1"/>
    <col min="602" max="602" width="5.375" style="69" customWidth="1"/>
    <col min="603" max="603" width="8.375" style="69" customWidth="1"/>
    <col min="604" max="604" width="8.125" style="69" customWidth="1"/>
    <col min="605" max="605" width="5.25" style="69" customWidth="1"/>
    <col min="606" max="606" width="8.875" style="69" customWidth="1"/>
    <col min="607" max="607" width="4.375" style="69" customWidth="1"/>
    <col min="608" max="608" width="8.125" style="69" customWidth="1"/>
    <col min="609" max="609" width="9.875" style="69" customWidth="1"/>
    <col min="610" max="610" width="9.125" style="69"/>
    <col min="611" max="611" width="10.125" style="69" customWidth="1"/>
    <col min="612" max="852" width="9.125" style="69"/>
    <col min="853" max="853" width="13.75" style="69" customWidth="1"/>
    <col min="854" max="854" width="4.625" style="69" customWidth="1"/>
    <col min="855" max="855" width="43.625" style="69" customWidth="1"/>
    <col min="856" max="856" width="5.125" style="69" bestFit="1" customWidth="1"/>
    <col min="857" max="857" width="9.25" style="69" customWidth="1"/>
    <col min="858" max="858" width="5.375" style="69" customWidth="1"/>
    <col min="859" max="859" width="8.375" style="69" customWidth="1"/>
    <col min="860" max="860" width="8.125" style="69" customWidth="1"/>
    <col min="861" max="861" width="5.25" style="69" customWidth="1"/>
    <col min="862" max="862" width="8.875" style="69" customWidth="1"/>
    <col min="863" max="863" width="4.375" style="69" customWidth="1"/>
    <col min="864" max="864" width="8.125" style="69" customWidth="1"/>
    <col min="865" max="865" width="9.875" style="69" customWidth="1"/>
    <col min="866" max="866" width="9.125" style="69"/>
    <col min="867" max="867" width="10.125" style="69" customWidth="1"/>
    <col min="868" max="1108" width="9.125" style="69"/>
    <col min="1109" max="1109" width="13.75" style="69" customWidth="1"/>
    <col min="1110" max="1110" width="4.625" style="69" customWidth="1"/>
    <col min="1111" max="1111" width="43.625" style="69" customWidth="1"/>
    <col min="1112" max="1112" width="5.125" style="69" bestFit="1" customWidth="1"/>
    <col min="1113" max="1113" width="9.25" style="69" customWidth="1"/>
    <col min="1114" max="1114" width="5.375" style="69" customWidth="1"/>
    <col min="1115" max="1115" width="8.375" style="69" customWidth="1"/>
    <col min="1116" max="1116" width="8.125" style="69" customWidth="1"/>
    <col min="1117" max="1117" width="5.25" style="69" customWidth="1"/>
    <col min="1118" max="1118" width="8.875" style="69" customWidth="1"/>
    <col min="1119" max="1119" width="4.375" style="69" customWidth="1"/>
    <col min="1120" max="1120" width="8.125" style="69" customWidth="1"/>
    <col min="1121" max="1121" width="9.875" style="69" customWidth="1"/>
    <col min="1122" max="1122" width="9.125" style="69"/>
    <col min="1123" max="1123" width="10.125" style="69" customWidth="1"/>
    <col min="1124" max="1364" width="9.125" style="69"/>
    <col min="1365" max="1365" width="13.75" style="69" customWidth="1"/>
    <col min="1366" max="1366" width="4.625" style="69" customWidth="1"/>
    <col min="1367" max="1367" width="43.625" style="69" customWidth="1"/>
    <col min="1368" max="1368" width="5.125" style="69" bestFit="1" customWidth="1"/>
    <col min="1369" max="1369" width="9.25" style="69" customWidth="1"/>
    <col min="1370" max="1370" width="5.375" style="69" customWidth="1"/>
    <col min="1371" max="1371" width="8.375" style="69" customWidth="1"/>
    <col min="1372" max="1372" width="8.125" style="69" customWidth="1"/>
    <col min="1373" max="1373" width="5.25" style="69" customWidth="1"/>
    <col min="1374" max="1374" width="8.875" style="69" customWidth="1"/>
    <col min="1375" max="1375" width="4.375" style="69" customWidth="1"/>
    <col min="1376" max="1376" width="8.125" style="69" customWidth="1"/>
    <col min="1377" max="1377" width="9.875" style="69" customWidth="1"/>
    <col min="1378" max="1378" width="9.125" style="69"/>
    <col min="1379" max="1379" width="10.125" style="69" customWidth="1"/>
    <col min="1380" max="1620" width="9.125" style="69"/>
    <col min="1621" max="1621" width="13.75" style="69" customWidth="1"/>
    <col min="1622" max="1622" width="4.625" style="69" customWidth="1"/>
    <col min="1623" max="1623" width="43.625" style="69" customWidth="1"/>
    <col min="1624" max="1624" width="5.125" style="69" bestFit="1" customWidth="1"/>
    <col min="1625" max="1625" width="9.25" style="69" customWidth="1"/>
    <col min="1626" max="1626" width="5.375" style="69" customWidth="1"/>
    <col min="1627" max="1627" width="8.375" style="69" customWidth="1"/>
    <col min="1628" max="1628" width="8.125" style="69" customWidth="1"/>
    <col min="1629" max="1629" width="5.25" style="69" customWidth="1"/>
    <col min="1630" max="1630" width="8.875" style="69" customWidth="1"/>
    <col min="1631" max="1631" width="4.375" style="69" customWidth="1"/>
    <col min="1632" max="1632" width="8.125" style="69" customWidth="1"/>
    <col min="1633" max="1633" width="9.875" style="69" customWidth="1"/>
    <col min="1634" max="1634" width="9.125" style="69"/>
    <col min="1635" max="1635" width="10.125" style="69" customWidth="1"/>
    <col min="1636" max="1876" width="9.125" style="69"/>
    <col min="1877" max="1877" width="13.75" style="69" customWidth="1"/>
    <col min="1878" max="1878" width="4.625" style="69" customWidth="1"/>
    <col min="1879" max="1879" width="43.625" style="69" customWidth="1"/>
    <col min="1880" max="1880" width="5.125" style="69" bestFit="1" customWidth="1"/>
    <col min="1881" max="1881" width="9.25" style="69" customWidth="1"/>
    <col min="1882" max="1882" width="5.375" style="69" customWidth="1"/>
    <col min="1883" max="1883" width="8.375" style="69" customWidth="1"/>
    <col min="1884" max="1884" width="8.125" style="69" customWidth="1"/>
    <col min="1885" max="1885" width="5.25" style="69" customWidth="1"/>
    <col min="1886" max="1886" width="8.875" style="69" customWidth="1"/>
    <col min="1887" max="1887" width="4.375" style="69" customWidth="1"/>
    <col min="1888" max="1888" width="8.125" style="69" customWidth="1"/>
    <col min="1889" max="1889" width="9.875" style="69" customWidth="1"/>
    <col min="1890" max="1890" width="9.125" style="69"/>
    <col min="1891" max="1891" width="10.125" style="69" customWidth="1"/>
    <col min="1892" max="2132" width="9.125" style="69"/>
    <col min="2133" max="2133" width="13.75" style="69" customWidth="1"/>
    <col min="2134" max="2134" width="4.625" style="69" customWidth="1"/>
    <col min="2135" max="2135" width="43.625" style="69" customWidth="1"/>
    <col min="2136" max="2136" width="5.125" style="69" bestFit="1" customWidth="1"/>
    <col min="2137" max="2137" width="9.25" style="69" customWidth="1"/>
    <col min="2138" max="2138" width="5.375" style="69" customWidth="1"/>
    <col min="2139" max="2139" width="8.375" style="69" customWidth="1"/>
    <col min="2140" max="2140" width="8.125" style="69" customWidth="1"/>
    <col min="2141" max="2141" width="5.25" style="69" customWidth="1"/>
    <col min="2142" max="2142" width="8.875" style="69" customWidth="1"/>
    <col min="2143" max="2143" width="4.375" style="69" customWidth="1"/>
    <col min="2144" max="2144" width="8.125" style="69" customWidth="1"/>
    <col min="2145" max="2145" width="9.875" style="69" customWidth="1"/>
    <col min="2146" max="2146" width="9.125" style="69"/>
    <col min="2147" max="2147" width="10.125" style="69" customWidth="1"/>
    <col min="2148" max="2388" width="9.125" style="69"/>
    <col min="2389" max="2389" width="13.75" style="69" customWidth="1"/>
    <col min="2390" max="2390" width="4.625" style="69" customWidth="1"/>
    <col min="2391" max="2391" width="43.625" style="69" customWidth="1"/>
    <col min="2392" max="2392" width="5.125" style="69" bestFit="1" customWidth="1"/>
    <col min="2393" max="2393" width="9.25" style="69" customWidth="1"/>
    <col min="2394" max="2394" width="5.375" style="69" customWidth="1"/>
    <col min="2395" max="2395" width="8.375" style="69" customWidth="1"/>
    <col min="2396" max="2396" width="8.125" style="69" customWidth="1"/>
    <col min="2397" max="2397" width="5.25" style="69" customWidth="1"/>
    <col min="2398" max="2398" width="8.875" style="69" customWidth="1"/>
    <col min="2399" max="2399" width="4.375" style="69" customWidth="1"/>
    <col min="2400" max="2400" width="8.125" style="69" customWidth="1"/>
    <col min="2401" max="2401" width="9.875" style="69" customWidth="1"/>
    <col min="2402" max="2402" width="9.125" style="69"/>
    <col min="2403" max="2403" width="10.125" style="69" customWidth="1"/>
    <col min="2404" max="2644" width="9.125" style="69"/>
    <col min="2645" max="2645" width="13.75" style="69" customWidth="1"/>
    <col min="2646" max="2646" width="4.625" style="69" customWidth="1"/>
    <col min="2647" max="2647" width="43.625" style="69" customWidth="1"/>
    <col min="2648" max="2648" width="5.125" style="69" bestFit="1" customWidth="1"/>
    <col min="2649" max="2649" width="9.25" style="69" customWidth="1"/>
    <col min="2650" max="2650" width="5.375" style="69" customWidth="1"/>
    <col min="2651" max="2651" width="8.375" style="69" customWidth="1"/>
    <col min="2652" max="2652" width="8.125" style="69" customWidth="1"/>
    <col min="2653" max="2653" width="5.25" style="69" customWidth="1"/>
    <col min="2654" max="2654" width="8.875" style="69" customWidth="1"/>
    <col min="2655" max="2655" width="4.375" style="69" customWidth="1"/>
    <col min="2656" max="2656" width="8.125" style="69" customWidth="1"/>
    <col min="2657" max="2657" width="9.875" style="69" customWidth="1"/>
    <col min="2658" max="2658" width="9.125" style="69"/>
    <col min="2659" max="2659" width="10.125" style="69" customWidth="1"/>
    <col min="2660" max="2900" width="9.125" style="69"/>
    <col min="2901" max="2901" width="13.75" style="69" customWidth="1"/>
    <col min="2902" max="2902" width="4.625" style="69" customWidth="1"/>
    <col min="2903" max="2903" width="43.625" style="69" customWidth="1"/>
    <col min="2904" max="2904" width="5.125" style="69" bestFit="1" customWidth="1"/>
    <col min="2905" max="2905" width="9.25" style="69" customWidth="1"/>
    <col min="2906" max="2906" width="5.375" style="69" customWidth="1"/>
    <col min="2907" max="2907" width="8.375" style="69" customWidth="1"/>
    <col min="2908" max="2908" width="8.125" style="69" customWidth="1"/>
    <col min="2909" max="2909" width="5.25" style="69" customWidth="1"/>
    <col min="2910" max="2910" width="8.875" style="69" customWidth="1"/>
    <col min="2911" max="2911" width="4.375" style="69" customWidth="1"/>
    <col min="2912" max="2912" width="8.125" style="69" customWidth="1"/>
    <col min="2913" max="2913" width="9.875" style="69" customWidth="1"/>
    <col min="2914" max="2914" width="9.125" style="69"/>
    <col min="2915" max="2915" width="10.125" style="69" customWidth="1"/>
    <col min="2916" max="3156" width="9.125" style="69"/>
    <col min="3157" max="3157" width="13.75" style="69" customWidth="1"/>
    <col min="3158" max="3158" width="4.625" style="69" customWidth="1"/>
    <col min="3159" max="3159" width="43.625" style="69" customWidth="1"/>
    <col min="3160" max="3160" width="5.125" style="69" bestFit="1" customWidth="1"/>
    <col min="3161" max="3161" width="9.25" style="69" customWidth="1"/>
    <col min="3162" max="3162" width="5.375" style="69" customWidth="1"/>
    <col min="3163" max="3163" width="8.375" style="69" customWidth="1"/>
    <col min="3164" max="3164" width="8.125" style="69" customWidth="1"/>
    <col min="3165" max="3165" width="5.25" style="69" customWidth="1"/>
    <col min="3166" max="3166" width="8.875" style="69" customWidth="1"/>
    <col min="3167" max="3167" width="4.375" style="69" customWidth="1"/>
    <col min="3168" max="3168" width="8.125" style="69" customWidth="1"/>
    <col min="3169" max="3169" width="9.875" style="69" customWidth="1"/>
    <col min="3170" max="3170" width="9.125" style="69"/>
    <col min="3171" max="3171" width="10.125" style="69" customWidth="1"/>
    <col min="3172" max="3412" width="9.125" style="69"/>
    <col min="3413" max="3413" width="13.75" style="69" customWidth="1"/>
    <col min="3414" max="3414" width="4.625" style="69" customWidth="1"/>
    <col min="3415" max="3415" width="43.625" style="69" customWidth="1"/>
    <col min="3416" max="3416" width="5.125" style="69" bestFit="1" customWidth="1"/>
    <col min="3417" max="3417" width="9.25" style="69" customWidth="1"/>
    <col min="3418" max="3418" width="5.375" style="69" customWidth="1"/>
    <col min="3419" max="3419" width="8.375" style="69" customWidth="1"/>
    <col min="3420" max="3420" width="8.125" style="69" customWidth="1"/>
    <col min="3421" max="3421" width="5.25" style="69" customWidth="1"/>
    <col min="3422" max="3422" width="8.875" style="69" customWidth="1"/>
    <col min="3423" max="3423" width="4.375" style="69" customWidth="1"/>
    <col min="3424" max="3424" width="8.125" style="69" customWidth="1"/>
    <col min="3425" max="3425" width="9.875" style="69" customWidth="1"/>
    <col min="3426" max="3426" width="9.125" style="69"/>
    <col min="3427" max="3427" width="10.125" style="69" customWidth="1"/>
    <col min="3428" max="3668" width="9.125" style="69"/>
    <col min="3669" max="3669" width="13.75" style="69" customWidth="1"/>
    <col min="3670" max="3670" width="4.625" style="69" customWidth="1"/>
    <col min="3671" max="3671" width="43.625" style="69" customWidth="1"/>
    <col min="3672" max="3672" width="5.125" style="69" bestFit="1" customWidth="1"/>
    <col min="3673" max="3673" width="9.25" style="69" customWidth="1"/>
    <col min="3674" max="3674" width="5.375" style="69" customWidth="1"/>
    <col min="3675" max="3675" width="8.375" style="69" customWidth="1"/>
    <col min="3676" max="3676" width="8.125" style="69" customWidth="1"/>
    <col min="3677" max="3677" width="5.25" style="69" customWidth="1"/>
    <col min="3678" max="3678" width="8.875" style="69" customWidth="1"/>
    <col min="3679" max="3679" width="4.375" style="69" customWidth="1"/>
    <col min="3680" max="3680" width="8.125" style="69" customWidth="1"/>
    <col min="3681" max="3681" width="9.875" style="69" customWidth="1"/>
    <col min="3682" max="3682" width="9.125" style="69"/>
    <col min="3683" max="3683" width="10.125" style="69" customWidth="1"/>
    <col min="3684" max="3924" width="9.125" style="69"/>
    <col min="3925" max="3925" width="13.75" style="69" customWidth="1"/>
    <col min="3926" max="3926" width="4.625" style="69" customWidth="1"/>
    <col min="3927" max="3927" width="43.625" style="69" customWidth="1"/>
    <col min="3928" max="3928" width="5.125" style="69" bestFit="1" customWidth="1"/>
    <col min="3929" max="3929" width="9.25" style="69" customWidth="1"/>
    <col min="3930" max="3930" width="5.375" style="69" customWidth="1"/>
    <col min="3931" max="3931" width="8.375" style="69" customWidth="1"/>
    <col min="3932" max="3932" width="8.125" style="69" customWidth="1"/>
    <col min="3933" max="3933" width="5.25" style="69" customWidth="1"/>
    <col min="3934" max="3934" width="8.875" style="69" customWidth="1"/>
    <col min="3935" max="3935" width="4.375" style="69" customWidth="1"/>
    <col min="3936" max="3936" width="8.125" style="69" customWidth="1"/>
    <col min="3937" max="3937" width="9.875" style="69" customWidth="1"/>
    <col min="3938" max="3938" width="9.125" style="69"/>
    <col min="3939" max="3939" width="10.125" style="69" customWidth="1"/>
    <col min="3940" max="4180" width="9.125" style="69"/>
    <col min="4181" max="4181" width="13.75" style="69" customWidth="1"/>
    <col min="4182" max="4182" width="4.625" style="69" customWidth="1"/>
    <col min="4183" max="4183" width="43.625" style="69" customWidth="1"/>
    <col min="4184" max="4184" width="5.125" style="69" bestFit="1" customWidth="1"/>
    <col min="4185" max="4185" width="9.25" style="69" customWidth="1"/>
    <col min="4186" max="4186" width="5.375" style="69" customWidth="1"/>
    <col min="4187" max="4187" width="8.375" style="69" customWidth="1"/>
    <col min="4188" max="4188" width="8.125" style="69" customWidth="1"/>
    <col min="4189" max="4189" width="5.25" style="69" customWidth="1"/>
    <col min="4190" max="4190" width="8.875" style="69" customWidth="1"/>
    <col min="4191" max="4191" width="4.375" style="69" customWidth="1"/>
    <col min="4192" max="4192" width="8.125" style="69" customWidth="1"/>
    <col min="4193" max="4193" width="9.875" style="69" customWidth="1"/>
    <col min="4194" max="4194" width="9.125" style="69"/>
    <col min="4195" max="4195" width="10.125" style="69" customWidth="1"/>
    <col min="4196" max="4436" width="9.125" style="69"/>
    <col min="4437" max="4437" width="13.75" style="69" customWidth="1"/>
    <col min="4438" max="4438" width="4.625" style="69" customWidth="1"/>
    <col min="4439" max="4439" width="43.625" style="69" customWidth="1"/>
    <col min="4440" max="4440" width="5.125" style="69" bestFit="1" customWidth="1"/>
    <col min="4441" max="4441" width="9.25" style="69" customWidth="1"/>
    <col min="4442" max="4442" width="5.375" style="69" customWidth="1"/>
    <col min="4443" max="4443" width="8.375" style="69" customWidth="1"/>
    <col min="4444" max="4444" width="8.125" style="69" customWidth="1"/>
    <col min="4445" max="4445" width="5.25" style="69" customWidth="1"/>
    <col min="4446" max="4446" width="8.875" style="69" customWidth="1"/>
    <col min="4447" max="4447" width="4.375" style="69" customWidth="1"/>
    <col min="4448" max="4448" width="8.125" style="69" customWidth="1"/>
    <col min="4449" max="4449" width="9.875" style="69" customWidth="1"/>
    <col min="4450" max="4450" width="9.125" style="69"/>
    <col min="4451" max="4451" width="10.125" style="69" customWidth="1"/>
    <col min="4452" max="4692" width="9.125" style="69"/>
    <col min="4693" max="4693" width="13.75" style="69" customWidth="1"/>
    <col min="4694" max="4694" width="4.625" style="69" customWidth="1"/>
    <col min="4695" max="4695" width="43.625" style="69" customWidth="1"/>
    <col min="4696" max="4696" width="5.125" style="69" bestFit="1" customWidth="1"/>
    <col min="4697" max="4697" width="9.25" style="69" customWidth="1"/>
    <col min="4698" max="4698" width="5.375" style="69" customWidth="1"/>
    <col min="4699" max="4699" width="8.375" style="69" customWidth="1"/>
    <col min="4700" max="4700" width="8.125" style="69" customWidth="1"/>
    <col min="4701" max="4701" width="5.25" style="69" customWidth="1"/>
    <col min="4702" max="4702" width="8.875" style="69" customWidth="1"/>
    <col min="4703" max="4703" width="4.375" style="69" customWidth="1"/>
    <col min="4704" max="4704" width="8.125" style="69" customWidth="1"/>
    <col min="4705" max="4705" width="9.875" style="69" customWidth="1"/>
    <col min="4706" max="4706" width="9.125" style="69"/>
    <col min="4707" max="4707" width="10.125" style="69" customWidth="1"/>
    <col min="4708" max="4948" width="9.125" style="69"/>
    <col min="4949" max="4949" width="13.75" style="69" customWidth="1"/>
    <col min="4950" max="4950" width="4.625" style="69" customWidth="1"/>
    <col min="4951" max="4951" width="43.625" style="69" customWidth="1"/>
    <col min="4952" max="4952" width="5.125" style="69" bestFit="1" customWidth="1"/>
    <col min="4953" max="4953" width="9.25" style="69" customWidth="1"/>
    <col min="4954" max="4954" width="5.375" style="69" customWidth="1"/>
    <col min="4955" max="4955" width="8.375" style="69" customWidth="1"/>
    <col min="4956" max="4956" width="8.125" style="69" customWidth="1"/>
    <col min="4957" max="4957" width="5.25" style="69" customWidth="1"/>
    <col min="4958" max="4958" width="8.875" style="69" customWidth="1"/>
    <col min="4959" max="4959" width="4.375" style="69" customWidth="1"/>
    <col min="4960" max="4960" width="8.125" style="69" customWidth="1"/>
    <col min="4961" max="4961" width="9.875" style="69" customWidth="1"/>
    <col min="4962" max="4962" width="9.125" style="69"/>
    <col min="4963" max="4963" width="10.125" style="69" customWidth="1"/>
    <col min="4964" max="5204" width="9.125" style="69"/>
    <col min="5205" max="5205" width="13.75" style="69" customWidth="1"/>
    <col min="5206" max="5206" width="4.625" style="69" customWidth="1"/>
    <col min="5207" max="5207" width="43.625" style="69" customWidth="1"/>
    <col min="5208" max="5208" width="5.125" style="69" bestFit="1" customWidth="1"/>
    <col min="5209" max="5209" width="9.25" style="69" customWidth="1"/>
    <col min="5210" max="5210" width="5.375" style="69" customWidth="1"/>
    <col min="5211" max="5211" width="8.375" style="69" customWidth="1"/>
    <col min="5212" max="5212" width="8.125" style="69" customWidth="1"/>
    <col min="5213" max="5213" width="5.25" style="69" customWidth="1"/>
    <col min="5214" max="5214" width="8.875" style="69" customWidth="1"/>
    <col min="5215" max="5215" width="4.375" style="69" customWidth="1"/>
    <col min="5216" max="5216" width="8.125" style="69" customWidth="1"/>
    <col min="5217" max="5217" width="9.875" style="69" customWidth="1"/>
    <col min="5218" max="5218" width="9.125" style="69"/>
    <col min="5219" max="5219" width="10.125" style="69" customWidth="1"/>
    <col min="5220" max="5460" width="9.125" style="69"/>
    <col min="5461" max="5461" width="13.75" style="69" customWidth="1"/>
    <col min="5462" max="5462" width="4.625" style="69" customWidth="1"/>
    <col min="5463" max="5463" width="43.625" style="69" customWidth="1"/>
    <col min="5464" max="5464" width="5.125" style="69" bestFit="1" customWidth="1"/>
    <col min="5465" max="5465" width="9.25" style="69" customWidth="1"/>
    <col min="5466" max="5466" width="5.375" style="69" customWidth="1"/>
    <col min="5467" max="5467" width="8.375" style="69" customWidth="1"/>
    <col min="5468" max="5468" width="8.125" style="69" customWidth="1"/>
    <col min="5469" max="5469" width="5.25" style="69" customWidth="1"/>
    <col min="5470" max="5470" width="8.875" style="69" customWidth="1"/>
    <col min="5471" max="5471" width="4.375" style="69" customWidth="1"/>
    <col min="5472" max="5472" width="8.125" style="69" customWidth="1"/>
    <col min="5473" max="5473" width="9.875" style="69" customWidth="1"/>
    <col min="5474" max="5474" width="9.125" style="69"/>
    <col min="5475" max="5475" width="10.125" style="69" customWidth="1"/>
    <col min="5476" max="5716" width="9.125" style="69"/>
    <col min="5717" max="5717" width="13.75" style="69" customWidth="1"/>
    <col min="5718" max="5718" width="4.625" style="69" customWidth="1"/>
    <col min="5719" max="5719" width="43.625" style="69" customWidth="1"/>
    <col min="5720" max="5720" width="5.125" style="69" bestFit="1" customWidth="1"/>
    <col min="5721" max="5721" width="9.25" style="69" customWidth="1"/>
    <col min="5722" max="5722" width="5.375" style="69" customWidth="1"/>
    <col min="5723" max="5723" width="8.375" style="69" customWidth="1"/>
    <col min="5724" max="5724" width="8.125" style="69" customWidth="1"/>
    <col min="5725" max="5725" width="5.25" style="69" customWidth="1"/>
    <col min="5726" max="5726" width="8.875" style="69" customWidth="1"/>
    <col min="5727" max="5727" width="4.375" style="69" customWidth="1"/>
    <col min="5728" max="5728" width="8.125" style="69" customWidth="1"/>
    <col min="5729" max="5729" width="9.875" style="69" customWidth="1"/>
    <col min="5730" max="5730" width="9.125" style="69"/>
    <col min="5731" max="5731" width="10.125" style="69" customWidth="1"/>
    <col min="5732" max="5972" width="9.125" style="69"/>
    <col min="5973" max="5973" width="13.75" style="69" customWidth="1"/>
    <col min="5974" max="5974" width="4.625" style="69" customWidth="1"/>
    <col min="5975" max="5975" width="43.625" style="69" customWidth="1"/>
    <col min="5976" max="5976" width="5.125" style="69" bestFit="1" customWidth="1"/>
    <col min="5977" max="5977" width="9.25" style="69" customWidth="1"/>
    <col min="5978" max="5978" width="5.375" style="69" customWidth="1"/>
    <col min="5979" max="5979" width="8.375" style="69" customWidth="1"/>
    <col min="5980" max="5980" width="8.125" style="69" customWidth="1"/>
    <col min="5981" max="5981" width="5.25" style="69" customWidth="1"/>
    <col min="5982" max="5982" width="8.875" style="69" customWidth="1"/>
    <col min="5983" max="5983" width="4.375" style="69" customWidth="1"/>
    <col min="5984" max="5984" width="8.125" style="69" customWidth="1"/>
    <col min="5985" max="5985" width="9.875" style="69" customWidth="1"/>
    <col min="5986" max="5986" width="9.125" style="69"/>
    <col min="5987" max="5987" width="10.125" style="69" customWidth="1"/>
    <col min="5988" max="6228" width="9.125" style="69"/>
    <col min="6229" max="6229" width="13.75" style="69" customWidth="1"/>
    <col min="6230" max="6230" width="4.625" style="69" customWidth="1"/>
    <col min="6231" max="6231" width="43.625" style="69" customWidth="1"/>
    <col min="6232" max="6232" width="5.125" style="69" bestFit="1" customWidth="1"/>
    <col min="6233" max="6233" width="9.25" style="69" customWidth="1"/>
    <col min="6234" max="6234" width="5.375" style="69" customWidth="1"/>
    <col min="6235" max="6235" width="8.375" style="69" customWidth="1"/>
    <col min="6236" max="6236" width="8.125" style="69" customWidth="1"/>
    <col min="6237" max="6237" width="5.25" style="69" customWidth="1"/>
    <col min="6238" max="6238" width="8.875" style="69" customWidth="1"/>
    <col min="6239" max="6239" width="4.375" style="69" customWidth="1"/>
    <col min="6240" max="6240" width="8.125" style="69" customWidth="1"/>
    <col min="6241" max="6241" width="9.875" style="69" customWidth="1"/>
    <col min="6242" max="6242" width="9.125" style="69"/>
    <col min="6243" max="6243" width="10.125" style="69" customWidth="1"/>
    <col min="6244" max="6484" width="9.125" style="69"/>
    <col min="6485" max="6485" width="13.75" style="69" customWidth="1"/>
    <col min="6486" max="6486" width="4.625" style="69" customWidth="1"/>
    <col min="6487" max="6487" width="43.625" style="69" customWidth="1"/>
    <col min="6488" max="6488" width="5.125" style="69" bestFit="1" customWidth="1"/>
    <col min="6489" max="6489" width="9.25" style="69" customWidth="1"/>
    <col min="6490" max="6490" width="5.375" style="69" customWidth="1"/>
    <col min="6491" max="6491" width="8.375" style="69" customWidth="1"/>
    <col min="6492" max="6492" width="8.125" style="69" customWidth="1"/>
    <col min="6493" max="6493" width="5.25" style="69" customWidth="1"/>
    <col min="6494" max="6494" width="8.875" style="69" customWidth="1"/>
    <col min="6495" max="6495" width="4.375" style="69" customWidth="1"/>
    <col min="6496" max="6496" width="8.125" style="69" customWidth="1"/>
    <col min="6497" max="6497" width="9.875" style="69" customWidth="1"/>
    <col min="6498" max="6498" width="9.125" style="69"/>
    <col min="6499" max="6499" width="10.125" style="69" customWidth="1"/>
    <col min="6500" max="6740" width="9.125" style="69"/>
    <col min="6741" max="6741" width="13.75" style="69" customWidth="1"/>
    <col min="6742" max="6742" width="4.625" style="69" customWidth="1"/>
    <col min="6743" max="6743" width="43.625" style="69" customWidth="1"/>
    <col min="6744" max="6744" width="5.125" style="69" bestFit="1" customWidth="1"/>
    <col min="6745" max="6745" width="9.25" style="69" customWidth="1"/>
    <col min="6746" max="6746" width="5.375" style="69" customWidth="1"/>
    <col min="6747" max="6747" width="8.375" style="69" customWidth="1"/>
    <col min="6748" max="6748" width="8.125" style="69" customWidth="1"/>
    <col min="6749" max="6749" width="5.25" style="69" customWidth="1"/>
    <col min="6750" max="6750" width="8.875" style="69" customWidth="1"/>
    <col min="6751" max="6751" width="4.375" style="69" customWidth="1"/>
    <col min="6752" max="6752" width="8.125" style="69" customWidth="1"/>
    <col min="6753" max="6753" width="9.875" style="69" customWidth="1"/>
    <col min="6754" max="6754" width="9.125" style="69"/>
    <col min="6755" max="6755" width="10.125" style="69" customWidth="1"/>
    <col min="6756" max="6996" width="9.125" style="69"/>
    <col min="6997" max="6997" width="13.75" style="69" customWidth="1"/>
    <col min="6998" max="6998" width="4.625" style="69" customWidth="1"/>
    <col min="6999" max="6999" width="43.625" style="69" customWidth="1"/>
    <col min="7000" max="7000" width="5.125" style="69" bestFit="1" customWidth="1"/>
    <col min="7001" max="7001" width="9.25" style="69" customWidth="1"/>
    <col min="7002" max="7002" width="5.375" style="69" customWidth="1"/>
    <col min="7003" max="7003" width="8.375" style="69" customWidth="1"/>
    <col min="7004" max="7004" width="8.125" style="69" customWidth="1"/>
    <col min="7005" max="7005" width="5.25" style="69" customWidth="1"/>
    <col min="7006" max="7006" width="8.875" style="69" customWidth="1"/>
    <col min="7007" max="7007" width="4.375" style="69" customWidth="1"/>
    <col min="7008" max="7008" width="8.125" style="69" customWidth="1"/>
    <col min="7009" max="7009" width="9.875" style="69" customWidth="1"/>
    <col min="7010" max="7010" width="9.125" style="69"/>
    <col min="7011" max="7011" width="10.125" style="69" customWidth="1"/>
    <col min="7012" max="7252" width="9.125" style="69"/>
    <col min="7253" max="7253" width="13.75" style="69" customWidth="1"/>
    <col min="7254" max="7254" width="4.625" style="69" customWidth="1"/>
    <col min="7255" max="7255" width="43.625" style="69" customWidth="1"/>
    <col min="7256" max="7256" width="5.125" style="69" bestFit="1" customWidth="1"/>
    <col min="7257" max="7257" width="9.25" style="69" customWidth="1"/>
    <col min="7258" max="7258" width="5.375" style="69" customWidth="1"/>
    <col min="7259" max="7259" width="8.375" style="69" customWidth="1"/>
    <col min="7260" max="7260" width="8.125" style="69" customWidth="1"/>
    <col min="7261" max="7261" width="5.25" style="69" customWidth="1"/>
    <col min="7262" max="7262" width="8.875" style="69" customWidth="1"/>
    <col min="7263" max="7263" width="4.375" style="69" customWidth="1"/>
    <col min="7264" max="7264" width="8.125" style="69" customWidth="1"/>
    <col min="7265" max="7265" width="9.875" style="69" customWidth="1"/>
    <col min="7266" max="7266" width="9.125" style="69"/>
    <col min="7267" max="7267" width="10.125" style="69" customWidth="1"/>
    <col min="7268" max="7508" width="9.125" style="69"/>
    <col min="7509" max="7509" width="13.75" style="69" customWidth="1"/>
    <col min="7510" max="7510" width="4.625" style="69" customWidth="1"/>
    <col min="7511" max="7511" width="43.625" style="69" customWidth="1"/>
    <col min="7512" max="7512" width="5.125" style="69" bestFit="1" customWidth="1"/>
    <col min="7513" max="7513" width="9.25" style="69" customWidth="1"/>
    <col min="7514" max="7514" width="5.375" style="69" customWidth="1"/>
    <col min="7515" max="7515" width="8.375" style="69" customWidth="1"/>
    <col min="7516" max="7516" width="8.125" style="69" customWidth="1"/>
    <col min="7517" max="7517" width="5.25" style="69" customWidth="1"/>
    <col min="7518" max="7518" width="8.875" style="69" customWidth="1"/>
    <col min="7519" max="7519" width="4.375" style="69" customWidth="1"/>
    <col min="7520" max="7520" width="8.125" style="69" customWidth="1"/>
    <col min="7521" max="7521" width="9.875" style="69" customWidth="1"/>
    <col min="7522" max="7522" width="9.125" style="69"/>
    <col min="7523" max="7523" width="10.125" style="69" customWidth="1"/>
    <col min="7524" max="7764" width="9.125" style="69"/>
    <col min="7765" max="7765" width="13.75" style="69" customWidth="1"/>
    <col min="7766" max="7766" width="4.625" style="69" customWidth="1"/>
    <col min="7767" max="7767" width="43.625" style="69" customWidth="1"/>
    <col min="7768" max="7768" width="5.125" style="69" bestFit="1" customWidth="1"/>
    <col min="7769" max="7769" width="9.25" style="69" customWidth="1"/>
    <col min="7770" max="7770" width="5.375" style="69" customWidth="1"/>
    <col min="7771" max="7771" width="8.375" style="69" customWidth="1"/>
    <col min="7772" max="7772" width="8.125" style="69" customWidth="1"/>
    <col min="7773" max="7773" width="5.25" style="69" customWidth="1"/>
    <col min="7774" max="7774" width="8.875" style="69" customWidth="1"/>
    <col min="7775" max="7775" width="4.375" style="69" customWidth="1"/>
    <col min="7776" max="7776" width="8.125" style="69" customWidth="1"/>
    <col min="7777" max="7777" width="9.875" style="69" customWidth="1"/>
    <col min="7778" max="7778" width="9.125" style="69"/>
    <col min="7779" max="7779" width="10.125" style="69" customWidth="1"/>
    <col min="7780" max="8020" width="9.125" style="69"/>
    <col min="8021" max="8021" width="13.75" style="69" customWidth="1"/>
    <col min="8022" max="8022" width="4.625" style="69" customWidth="1"/>
    <col min="8023" max="8023" width="43.625" style="69" customWidth="1"/>
    <col min="8024" max="8024" width="5.125" style="69" bestFit="1" customWidth="1"/>
    <col min="8025" max="8025" width="9.25" style="69" customWidth="1"/>
    <col min="8026" max="8026" width="5.375" style="69" customWidth="1"/>
    <col min="8027" max="8027" width="8.375" style="69" customWidth="1"/>
    <col min="8028" max="8028" width="8.125" style="69" customWidth="1"/>
    <col min="8029" max="8029" width="5.25" style="69" customWidth="1"/>
    <col min="8030" max="8030" width="8.875" style="69" customWidth="1"/>
    <col min="8031" max="8031" width="4.375" style="69" customWidth="1"/>
    <col min="8032" max="8032" width="8.125" style="69" customWidth="1"/>
    <col min="8033" max="8033" width="9.875" style="69" customWidth="1"/>
    <col min="8034" max="8034" width="9.125" style="69"/>
    <col min="8035" max="8035" width="10.125" style="69" customWidth="1"/>
    <col min="8036" max="8276" width="9.125" style="69"/>
    <col min="8277" max="8277" width="13.75" style="69" customWidth="1"/>
    <col min="8278" max="8278" width="4.625" style="69" customWidth="1"/>
    <col min="8279" max="8279" width="43.625" style="69" customWidth="1"/>
    <col min="8280" max="8280" width="5.125" style="69" bestFit="1" customWidth="1"/>
    <col min="8281" max="8281" width="9.25" style="69" customWidth="1"/>
    <col min="8282" max="8282" width="5.375" style="69" customWidth="1"/>
    <col min="8283" max="8283" width="8.375" style="69" customWidth="1"/>
    <col min="8284" max="8284" width="8.125" style="69" customWidth="1"/>
    <col min="8285" max="8285" width="5.25" style="69" customWidth="1"/>
    <col min="8286" max="8286" width="8.875" style="69" customWidth="1"/>
    <col min="8287" max="8287" width="4.375" style="69" customWidth="1"/>
    <col min="8288" max="8288" width="8.125" style="69" customWidth="1"/>
    <col min="8289" max="8289" width="9.875" style="69" customWidth="1"/>
    <col min="8290" max="8290" width="9.125" style="69"/>
    <col min="8291" max="8291" width="10.125" style="69" customWidth="1"/>
    <col min="8292" max="8532" width="9.125" style="69"/>
    <col min="8533" max="8533" width="13.75" style="69" customWidth="1"/>
    <col min="8534" max="8534" width="4.625" style="69" customWidth="1"/>
    <col min="8535" max="8535" width="43.625" style="69" customWidth="1"/>
    <col min="8536" max="8536" width="5.125" style="69" bestFit="1" customWidth="1"/>
    <col min="8537" max="8537" width="9.25" style="69" customWidth="1"/>
    <col min="8538" max="8538" width="5.375" style="69" customWidth="1"/>
    <col min="8539" max="8539" width="8.375" style="69" customWidth="1"/>
    <col min="8540" max="8540" width="8.125" style="69" customWidth="1"/>
    <col min="8541" max="8541" width="5.25" style="69" customWidth="1"/>
    <col min="8542" max="8542" width="8.875" style="69" customWidth="1"/>
    <col min="8543" max="8543" width="4.375" style="69" customWidth="1"/>
    <col min="8544" max="8544" width="8.125" style="69" customWidth="1"/>
    <col min="8545" max="8545" width="9.875" style="69" customWidth="1"/>
    <col min="8546" max="8546" width="9.125" style="69"/>
    <col min="8547" max="8547" width="10.125" style="69" customWidth="1"/>
    <col min="8548" max="8788" width="9.125" style="69"/>
    <col min="8789" max="8789" width="13.75" style="69" customWidth="1"/>
    <col min="8790" max="8790" width="4.625" style="69" customWidth="1"/>
    <col min="8791" max="8791" width="43.625" style="69" customWidth="1"/>
    <col min="8792" max="8792" width="5.125" style="69" bestFit="1" customWidth="1"/>
    <col min="8793" max="8793" width="9.25" style="69" customWidth="1"/>
    <col min="8794" max="8794" width="5.375" style="69" customWidth="1"/>
    <col min="8795" max="8795" width="8.375" style="69" customWidth="1"/>
    <col min="8796" max="8796" width="8.125" style="69" customWidth="1"/>
    <col min="8797" max="8797" width="5.25" style="69" customWidth="1"/>
    <col min="8798" max="8798" width="8.875" style="69" customWidth="1"/>
    <col min="8799" max="8799" width="4.375" style="69" customWidth="1"/>
    <col min="8800" max="8800" width="8.125" style="69" customWidth="1"/>
    <col min="8801" max="8801" width="9.875" style="69" customWidth="1"/>
    <col min="8802" max="8802" width="9.125" style="69"/>
    <col min="8803" max="8803" width="10.125" style="69" customWidth="1"/>
    <col min="8804" max="9044" width="9.125" style="69"/>
    <col min="9045" max="9045" width="13.75" style="69" customWidth="1"/>
    <col min="9046" max="9046" width="4.625" style="69" customWidth="1"/>
    <col min="9047" max="9047" width="43.625" style="69" customWidth="1"/>
    <col min="9048" max="9048" width="5.125" style="69" bestFit="1" customWidth="1"/>
    <col min="9049" max="9049" width="9.25" style="69" customWidth="1"/>
    <col min="9050" max="9050" width="5.375" style="69" customWidth="1"/>
    <col min="9051" max="9051" width="8.375" style="69" customWidth="1"/>
    <col min="9052" max="9052" width="8.125" style="69" customWidth="1"/>
    <col min="9053" max="9053" width="5.25" style="69" customWidth="1"/>
    <col min="9054" max="9054" width="8.875" style="69" customWidth="1"/>
    <col min="9055" max="9055" width="4.375" style="69" customWidth="1"/>
    <col min="9056" max="9056" width="8.125" style="69" customWidth="1"/>
    <col min="9057" max="9057" width="9.875" style="69" customWidth="1"/>
    <col min="9058" max="9058" width="9.125" style="69"/>
    <col min="9059" max="9059" width="10.125" style="69" customWidth="1"/>
    <col min="9060" max="9300" width="9.125" style="69"/>
    <col min="9301" max="9301" width="13.75" style="69" customWidth="1"/>
    <col min="9302" max="9302" width="4.625" style="69" customWidth="1"/>
    <col min="9303" max="9303" width="43.625" style="69" customWidth="1"/>
    <col min="9304" max="9304" width="5.125" style="69" bestFit="1" customWidth="1"/>
    <col min="9305" max="9305" width="9.25" style="69" customWidth="1"/>
    <col min="9306" max="9306" width="5.375" style="69" customWidth="1"/>
    <col min="9307" max="9307" width="8.375" style="69" customWidth="1"/>
    <col min="9308" max="9308" width="8.125" style="69" customWidth="1"/>
    <col min="9309" max="9309" width="5.25" style="69" customWidth="1"/>
    <col min="9310" max="9310" width="8.875" style="69" customWidth="1"/>
    <col min="9311" max="9311" width="4.375" style="69" customWidth="1"/>
    <col min="9312" max="9312" width="8.125" style="69" customWidth="1"/>
    <col min="9313" max="9313" width="9.875" style="69" customWidth="1"/>
    <col min="9314" max="9314" width="9.125" style="69"/>
    <col min="9315" max="9315" width="10.125" style="69" customWidth="1"/>
    <col min="9316" max="9556" width="9.125" style="69"/>
    <col min="9557" max="9557" width="13.75" style="69" customWidth="1"/>
    <col min="9558" max="9558" width="4.625" style="69" customWidth="1"/>
    <col min="9559" max="9559" width="43.625" style="69" customWidth="1"/>
    <col min="9560" max="9560" width="5.125" style="69" bestFit="1" customWidth="1"/>
    <col min="9561" max="9561" width="9.25" style="69" customWidth="1"/>
    <col min="9562" max="9562" width="5.375" style="69" customWidth="1"/>
    <col min="9563" max="9563" width="8.375" style="69" customWidth="1"/>
    <col min="9564" max="9564" width="8.125" style="69" customWidth="1"/>
    <col min="9565" max="9565" width="5.25" style="69" customWidth="1"/>
    <col min="9566" max="9566" width="8.875" style="69" customWidth="1"/>
    <col min="9567" max="9567" width="4.375" style="69" customWidth="1"/>
    <col min="9568" max="9568" width="8.125" style="69" customWidth="1"/>
    <col min="9569" max="9569" width="9.875" style="69" customWidth="1"/>
    <col min="9570" max="9570" width="9.125" style="69"/>
    <col min="9571" max="9571" width="10.125" style="69" customWidth="1"/>
    <col min="9572" max="9812" width="9.125" style="69"/>
    <col min="9813" max="9813" width="13.75" style="69" customWidth="1"/>
    <col min="9814" max="9814" width="4.625" style="69" customWidth="1"/>
    <col min="9815" max="9815" width="43.625" style="69" customWidth="1"/>
    <col min="9816" max="9816" width="5.125" style="69" bestFit="1" customWidth="1"/>
    <col min="9817" max="9817" width="9.25" style="69" customWidth="1"/>
    <col min="9818" max="9818" width="5.375" style="69" customWidth="1"/>
    <col min="9819" max="9819" width="8.375" style="69" customWidth="1"/>
    <col min="9820" max="9820" width="8.125" style="69" customWidth="1"/>
    <col min="9821" max="9821" width="5.25" style="69" customWidth="1"/>
    <col min="9822" max="9822" width="8.875" style="69" customWidth="1"/>
    <col min="9823" max="9823" width="4.375" style="69" customWidth="1"/>
    <col min="9824" max="9824" width="8.125" style="69" customWidth="1"/>
    <col min="9825" max="9825" width="9.875" style="69" customWidth="1"/>
    <col min="9826" max="9826" width="9.125" style="69"/>
    <col min="9827" max="9827" width="10.125" style="69" customWidth="1"/>
    <col min="9828" max="10068" width="9.125" style="69"/>
    <col min="10069" max="10069" width="13.75" style="69" customWidth="1"/>
    <col min="10070" max="10070" width="4.625" style="69" customWidth="1"/>
    <col min="10071" max="10071" width="43.625" style="69" customWidth="1"/>
    <col min="10072" max="10072" width="5.125" style="69" bestFit="1" customWidth="1"/>
    <col min="10073" max="10073" width="9.25" style="69" customWidth="1"/>
    <col min="10074" max="10074" width="5.375" style="69" customWidth="1"/>
    <col min="10075" max="10075" width="8.375" style="69" customWidth="1"/>
    <col min="10076" max="10076" width="8.125" style="69" customWidth="1"/>
    <col min="10077" max="10077" width="5.25" style="69" customWidth="1"/>
    <col min="10078" max="10078" width="8.875" style="69" customWidth="1"/>
    <col min="10079" max="10079" width="4.375" style="69" customWidth="1"/>
    <col min="10080" max="10080" width="8.125" style="69" customWidth="1"/>
    <col min="10081" max="10081" width="9.875" style="69" customWidth="1"/>
    <col min="10082" max="10082" width="9.125" style="69"/>
    <col min="10083" max="10083" width="10.125" style="69" customWidth="1"/>
    <col min="10084" max="10324" width="9.125" style="69"/>
    <col min="10325" max="10325" width="13.75" style="69" customWidth="1"/>
    <col min="10326" max="10326" width="4.625" style="69" customWidth="1"/>
    <col min="10327" max="10327" width="43.625" style="69" customWidth="1"/>
    <col min="10328" max="10328" width="5.125" style="69" bestFit="1" customWidth="1"/>
    <col min="10329" max="10329" width="9.25" style="69" customWidth="1"/>
    <col min="10330" max="10330" width="5.375" style="69" customWidth="1"/>
    <col min="10331" max="10331" width="8.375" style="69" customWidth="1"/>
    <col min="10332" max="10332" width="8.125" style="69" customWidth="1"/>
    <col min="10333" max="10333" width="5.25" style="69" customWidth="1"/>
    <col min="10334" max="10334" width="8.875" style="69" customWidth="1"/>
    <col min="10335" max="10335" width="4.375" style="69" customWidth="1"/>
    <col min="10336" max="10336" width="8.125" style="69" customWidth="1"/>
    <col min="10337" max="10337" width="9.875" style="69" customWidth="1"/>
    <col min="10338" max="10338" width="9.125" style="69"/>
    <col min="10339" max="10339" width="10.125" style="69" customWidth="1"/>
    <col min="10340" max="10580" width="9.125" style="69"/>
    <col min="10581" max="10581" width="13.75" style="69" customWidth="1"/>
    <col min="10582" max="10582" width="4.625" style="69" customWidth="1"/>
    <col min="10583" max="10583" width="43.625" style="69" customWidth="1"/>
    <col min="10584" max="10584" width="5.125" style="69" bestFit="1" customWidth="1"/>
    <col min="10585" max="10585" width="9.25" style="69" customWidth="1"/>
    <col min="10586" max="10586" width="5.375" style="69" customWidth="1"/>
    <col min="10587" max="10587" width="8.375" style="69" customWidth="1"/>
    <col min="10588" max="10588" width="8.125" style="69" customWidth="1"/>
    <col min="10589" max="10589" width="5.25" style="69" customWidth="1"/>
    <col min="10590" max="10590" width="8.875" style="69" customWidth="1"/>
    <col min="10591" max="10591" width="4.375" style="69" customWidth="1"/>
    <col min="10592" max="10592" width="8.125" style="69" customWidth="1"/>
    <col min="10593" max="10593" width="9.875" style="69" customWidth="1"/>
    <col min="10594" max="10594" width="9.125" style="69"/>
    <col min="10595" max="10595" width="10.125" style="69" customWidth="1"/>
    <col min="10596" max="10836" width="9.125" style="69"/>
    <col min="10837" max="10837" width="13.75" style="69" customWidth="1"/>
    <col min="10838" max="10838" width="4.625" style="69" customWidth="1"/>
    <col min="10839" max="10839" width="43.625" style="69" customWidth="1"/>
    <col min="10840" max="10840" width="5.125" style="69" bestFit="1" customWidth="1"/>
    <col min="10841" max="10841" width="9.25" style="69" customWidth="1"/>
    <col min="10842" max="10842" width="5.375" style="69" customWidth="1"/>
    <col min="10843" max="10843" width="8.375" style="69" customWidth="1"/>
    <col min="10844" max="10844" width="8.125" style="69" customWidth="1"/>
    <col min="10845" max="10845" width="5.25" style="69" customWidth="1"/>
    <col min="10846" max="10846" width="8.875" style="69" customWidth="1"/>
    <col min="10847" max="10847" width="4.375" style="69" customWidth="1"/>
    <col min="10848" max="10848" width="8.125" style="69" customWidth="1"/>
    <col min="10849" max="10849" width="9.875" style="69" customWidth="1"/>
    <col min="10850" max="10850" width="9.125" style="69"/>
    <col min="10851" max="10851" width="10.125" style="69" customWidth="1"/>
    <col min="10852" max="11092" width="9.125" style="69"/>
    <col min="11093" max="11093" width="13.75" style="69" customWidth="1"/>
    <col min="11094" max="11094" width="4.625" style="69" customWidth="1"/>
    <col min="11095" max="11095" width="43.625" style="69" customWidth="1"/>
    <col min="11096" max="11096" width="5.125" style="69" bestFit="1" customWidth="1"/>
    <col min="11097" max="11097" width="9.25" style="69" customWidth="1"/>
    <col min="11098" max="11098" width="5.375" style="69" customWidth="1"/>
    <col min="11099" max="11099" width="8.375" style="69" customWidth="1"/>
    <col min="11100" max="11100" width="8.125" style="69" customWidth="1"/>
    <col min="11101" max="11101" width="5.25" style="69" customWidth="1"/>
    <col min="11102" max="11102" width="8.875" style="69" customWidth="1"/>
    <col min="11103" max="11103" width="4.375" style="69" customWidth="1"/>
    <col min="11104" max="11104" width="8.125" style="69" customWidth="1"/>
    <col min="11105" max="11105" width="9.875" style="69" customWidth="1"/>
    <col min="11106" max="11106" width="9.125" style="69"/>
    <col min="11107" max="11107" width="10.125" style="69" customWidth="1"/>
    <col min="11108" max="11348" width="9.125" style="69"/>
    <col min="11349" max="11349" width="13.75" style="69" customWidth="1"/>
    <col min="11350" max="11350" width="4.625" style="69" customWidth="1"/>
    <col min="11351" max="11351" width="43.625" style="69" customWidth="1"/>
    <col min="11352" max="11352" width="5.125" style="69" bestFit="1" customWidth="1"/>
    <col min="11353" max="11353" width="9.25" style="69" customWidth="1"/>
    <col min="11354" max="11354" width="5.375" style="69" customWidth="1"/>
    <col min="11355" max="11355" width="8.375" style="69" customWidth="1"/>
    <col min="11356" max="11356" width="8.125" style="69" customWidth="1"/>
    <col min="11357" max="11357" width="5.25" style="69" customWidth="1"/>
    <col min="11358" max="11358" width="8.875" style="69" customWidth="1"/>
    <col min="11359" max="11359" width="4.375" style="69" customWidth="1"/>
    <col min="11360" max="11360" width="8.125" style="69" customWidth="1"/>
    <col min="11361" max="11361" width="9.875" style="69" customWidth="1"/>
    <col min="11362" max="11362" width="9.125" style="69"/>
    <col min="11363" max="11363" width="10.125" style="69" customWidth="1"/>
    <col min="11364" max="11604" width="9.125" style="69"/>
    <col min="11605" max="11605" width="13.75" style="69" customWidth="1"/>
    <col min="11606" max="11606" width="4.625" style="69" customWidth="1"/>
    <col min="11607" max="11607" width="43.625" style="69" customWidth="1"/>
    <col min="11608" max="11608" width="5.125" style="69" bestFit="1" customWidth="1"/>
    <col min="11609" max="11609" width="9.25" style="69" customWidth="1"/>
    <col min="11610" max="11610" width="5.375" style="69" customWidth="1"/>
    <col min="11611" max="11611" width="8.375" style="69" customWidth="1"/>
    <col min="11612" max="11612" width="8.125" style="69" customWidth="1"/>
    <col min="11613" max="11613" width="5.25" style="69" customWidth="1"/>
    <col min="11614" max="11614" width="8.875" style="69" customWidth="1"/>
    <col min="11615" max="11615" width="4.375" style="69" customWidth="1"/>
    <col min="11616" max="11616" width="8.125" style="69" customWidth="1"/>
    <col min="11617" max="11617" width="9.875" style="69" customWidth="1"/>
    <col min="11618" max="11618" width="9.125" style="69"/>
    <col min="11619" max="11619" width="10.125" style="69" customWidth="1"/>
    <col min="11620" max="16384" width="9.125" style="69"/>
  </cols>
  <sheetData>
    <row r="1" spans="1:86" ht="22.5">
      <c r="A1" s="64" t="s">
        <v>664</v>
      </c>
      <c r="B1" s="65"/>
      <c r="C1" s="143"/>
      <c r="D1" s="66"/>
      <c r="E1" s="1040"/>
      <c r="F1" s="67"/>
      <c r="G1" s="67"/>
      <c r="H1" s="1076"/>
      <c r="I1" s="170"/>
      <c r="N1" s="186" t="s">
        <v>658</v>
      </c>
      <c r="O1" s="68" t="s">
        <v>311</v>
      </c>
    </row>
    <row r="2" spans="1:86" s="72" customFormat="1" ht="21.75">
      <c r="A2" s="1322" t="s">
        <v>40</v>
      </c>
      <c r="B2" s="1324"/>
      <c r="C2" s="1325" t="s">
        <v>280</v>
      </c>
      <c r="D2" s="1318" t="s">
        <v>265</v>
      </c>
      <c r="E2" s="1318"/>
      <c r="F2" s="1326" t="s">
        <v>4</v>
      </c>
      <c r="G2" s="1326"/>
      <c r="H2" s="1326"/>
      <c r="I2" s="1327" t="s">
        <v>5</v>
      </c>
      <c r="J2" s="1327"/>
      <c r="K2" s="1318" t="s">
        <v>264</v>
      </c>
      <c r="L2" s="1318"/>
      <c r="M2" s="1319" t="s">
        <v>6</v>
      </c>
      <c r="N2" s="1320" t="s">
        <v>7</v>
      </c>
      <c r="O2" s="1321" t="s">
        <v>54</v>
      </c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1"/>
    </row>
    <row r="3" spans="1:86" s="72" customFormat="1" ht="27" customHeight="1">
      <c r="A3" s="1323"/>
      <c r="B3" s="1324"/>
      <c r="C3" s="1325"/>
      <c r="D3" s="73" t="s">
        <v>9</v>
      </c>
      <c r="E3" s="1041" t="s">
        <v>10</v>
      </c>
      <c r="F3" s="74" t="s">
        <v>281</v>
      </c>
      <c r="G3" s="74" t="s">
        <v>267</v>
      </c>
      <c r="H3" s="1077" t="s">
        <v>10</v>
      </c>
      <c r="I3" s="183" t="s">
        <v>9</v>
      </c>
      <c r="J3" s="1041" t="s">
        <v>10</v>
      </c>
      <c r="K3" s="75" t="s">
        <v>9</v>
      </c>
      <c r="L3" s="1041" t="s">
        <v>10</v>
      </c>
      <c r="M3" s="1319"/>
      <c r="N3" s="1320"/>
      <c r="O3" s="1321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1"/>
    </row>
    <row r="4" spans="1:86" s="72" customFormat="1" ht="21.75">
      <c r="A4" s="180" t="s">
        <v>282</v>
      </c>
      <c r="B4" s="76"/>
      <c r="C4" s="144" t="s">
        <v>283</v>
      </c>
      <c r="D4" s="77"/>
      <c r="E4" s="1042"/>
      <c r="F4" s="78"/>
      <c r="G4" s="78"/>
      <c r="H4" s="1042"/>
      <c r="I4" s="79"/>
      <c r="J4" s="1042"/>
      <c r="K4" s="79"/>
      <c r="L4" s="1042"/>
      <c r="M4" s="77"/>
      <c r="N4" s="1101"/>
      <c r="O4" s="1138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1"/>
    </row>
    <row r="5" spans="1:86" s="86" customFormat="1" ht="63">
      <c r="A5" s="80" t="s">
        <v>284</v>
      </c>
      <c r="B5" s="81">
        <v>1</v>
      </c>
      <c r="C5" s="82" t="s">
        <v>285</v>
      </c>
      <c r="D5" s="83"/>
      <c r="E5" s="1043"/>
      <c r="F5" s="84"/>
      <c r="G5" s="84"/>
      <c r="H5" s="1043"/>
      <c r="I5" s="83"/>
      <c r="J5" s="1048"/>
      <c r="K5" s="83">
        <v>1</v>
      </c>
      <c r="L5" s="1048">
        <v>64.417150000000007</v>
      </c>
      <c r="M5" s="83"/>
      <c r="N5" s="1102"/>
      <c r="O5" s="1139">
        <f>N5+M5+L5+J5+H5+E5</f>
        <v>64.417150000000007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85"/>
    </row>
    <row r="6" spans="1:86" s="86" customFormat="1" ht="21.75">
      <c r="A6" s="80"/>
      <c r="B6" s="81"/>
      <c r="C6" s="375" t="s">
        <v>334</v>
      </c>
      <c r="D6" s="149"/>
      <c r="E6" s="1044"/>
      <c r="F6" s="150"/>
      <c r="G6" s="150"/>
      <c r="H6" s="1044"/>
      <c r="I6" s="83"/>
      <c r="J6" s="1048"/>
      <c r="K6" s="83"/>
      <c r="L6" s="1048"/>
      <c r="M6" s="83"/>
      <c r="N6" s="1102"/>
      <c r="O6" s="1139">
        <f>N6+M6+L6+J6+H6+E6</f>
        <v>0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85"/>
    </row>
    <row r="7" spans="1:86" s="86" customFormat="1" ht="21.75">
      <c r="A7" s="80"/>
      <c r="B7" s="81"/>
      <c r="C7" s="142" t="s">
        <v>335</v>
      </c>
      <c r="D7" s="149"/>
      <c r="E7" s="1044"/>
      <c r="F7" s="150"/>
      <c r="G7" s="150">
        <v>1</v>
      </c>
      <c r="H7" s="1078">
        <v>72.361000000000004</v>
      </c>
      <c r="I7" s="83"/>
      <c r="J7" s="1048"/>
      <c r="K7" s="83"/>
      <c r="L7" s="1048"/>
      <c r="M7" s="83"/>
      <c r="N7" s="1102"/>
      <c r="O7" s="1139">
        <f>N7+M7+L7+J7+H7+E7</f>
        <v>72.361000000000004</v>
      </c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85"/>
    </row>
    <row r="8" spans="1:86" s="86" customFormat="1" ht="43.5">
      <c r="A8" s="122" t="s">
        <v>538</v>
      </c>
      <c r="B8" s="81"/>
      <c r="C8" s="376" t="s">
        <v>287</v>
      </c>
      <c r="D8" s="149"/>
      <c r="E8" s="1044"/>
      <c r="F8" s="150"/>
      <c r="G8" s="150">
        <v>2</v>
      </c>
      <c r="H8" s="1078">
        <v>490.24842999999993</v>
      </c>
      <c r="I8" s="83"/>
      <c r="J8" s="1048"/>
      <c r="K8" s="83"/>
      <c r="L8" s="1048"/>
      <c r="M8" s="83"/>
      <c r="N8" s="1102"/>
      <c r="O8" s="1139">
        <f>N8+M8+L8+J8+H8+E8</f>
        <v>490.24842999999993</v>
      </c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85"/>
    </row>
    <row r="9" spans="1:86" s="86" customFormat="1">
      <c r="A9" s="89"/>
      <c r="B9" s="90"/>
      <c r="C9" s="407" t="s">
        <v>288</v>
      </c>
      <c r="D9" s="91">
        <f t="shared" ref="D9:K9" si="0">SUM(D5:D8)</f>
        <v>0</v>
      </c>
      <c r="E9" s="1045">
        <f t="shared" si="0"/>
        <v>0</v>
      </c>
      <c r="F9" s="91">
        <f t="shared" si="0"/>
        <v>0</v>
      </c>
      <c r="G9" s="91">
        <f>SUM(G5:G8)</f>
        <v>3</v>
      </c>
      <c r="H9" s="1045">
        <v>562.60942999999997</v>
      </c>
      <c r="I9" s="91">
        <f t="shared" si="0"/>
        <v>0</v>
      </c>
      <c r="J9" s="1045">
        <v>0</v>
      </c>
      <c r="K9" s="91">
        <f t="shared" si="0"/>
        <v>1</v>
      </c>
      <c r="L9" s="1045">
        <v>64.417150000000007</v>
      </c>
      <c r="M9" s="91">
        <v>0</v>
      </c>
      <c r="N9" s="1103">
        <v>0</v>
      </c>
      <c r="O9" s="92">
        <f>SUM(O5:O8)</f>
        <v>627.02657999999997</v>
      </c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85"/>
    </row>
    <row r="10" spans="1:86" s="72" customFormat="1" ht="21.75">
      <c r="A10" s="93" t="s">
        <v>289</v>
      </c>
      <c r="B10" s="658"/>
      <c r="C10" s="145" t="s">
        <v>290</v>
      </c>
      <c r="D10" s="83"/>
      <c r="E10" s="1043"/>
      <c r="F10" s="94"/>
      <c r="G10" s="94"/>
      <c r="H10" s="1079"/>
      <c r="I10" s="79"/>
      <c r="J10" s="1046"/>
      <c r="K10" s="95"/>
      <c r="L10" s="1046"/>
      <c r="M10" s="79"/>
      <c r="N10" s="1104"/>
      <c r="O10" s="1139">
        <f t="shared" ref="O10:O16" si="1">N10+M10+L10+J10+H10+E10</f>
        <v>0</v>
      </c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1"/>
    </row>
    <row r="11" spans="1:86" s="72" customFormat="1" ht="21.75">
      <c r="A11" s="87" t="s">
        <v>538</v>
      </c>
      <c r="B11" s="658"/>
      <c r="C11" s="146" t="s">
        <v>291</v>
      </c>
      <c r="D11" s="95"/>
      <c r="E11" s="1046"/>
      <c r="F11" s="95"/>
      <c r="G11" s="95"/>
      <c r="H11" s="1080">
        <v>68.168000000000006</v>
      </c>
      <c r="I11" s="184"/>
      <c r="J11" s="1046"/>
      <c r="K11" s="95"/>
      <c r="L11" s="1046"/>
      <c r="M11" s="184"/>
      <c r="N11" s="1104"/>
      <c r="O11" s="1139">
        <f t="shared" si="1"/>
        <v>68.168000000000006</v>
      </c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1"/>
    </row>
    <row r="12" spans="1:86" s="72" customFormat="1" ht="60.75">
      <c r="A12" s="80" t="s">
        <v>284</v>
      </c>
      <c r="B12" s="460">
        <v>2</v>
      </c>
      <c r="C12" s="377" t="s">
        <v>338</v>
      </c>
      <c r="D12" s="378"/>
      <c r="E12" s="1047"/>
      <c r="F12" s="378"/>
      <c r="G12" s="378"/>
      <c r="H12" s="1081"/>
      <c r="I12" s="184"/>
      <c r="J12" s="1046"/>
      <c r="K12" s="95"/>
      <c r="L12" s="1046"/>
      <c r="M12" s="184"/>
      <c r="N12" s="1104"/>
      <c r="O12" s="1139">
        <f t="shared" si="1"/>
        <v>0</v>
      </c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1"/>
    </row>
    <row r="13" spans="1:86" s="72" customFormat="1" ht="21.75">
      <c r="A13" s="87"/>
      <c r="B13" s="658"/>
      <c r="C13" s="377" t="s">
        <v>336</v>
      </c>
      <c r="D13" s="378"/>
      <c r="E13" s="1047"/>
      <c r="F13" s="378"/>
      <c r="G13" s="378">
        <v>2</v>
      </c>
      <c r="H13" s="1081">
        <v>618.43299999999999</v>
      </c>
      <c r="I13" s="184"/>
      <c r="J13" s="1046"/>
      <c r="K13" s="95"/>
      <c r="L13" s="1046"/>
      <c r="M13" s="184"/>
      <c r="N13" s="1104"/>
      <c r="O13" s="1139">
        <f t="shared" si="1"/>
        <v>618.43299999999999</v>
      </c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1"/>
    </row>
    <row r="14" spans="1:86" s="72" customFormat="1" ht="63">
      <c r="A14" s="87"/>
      <c r="B14" s="658"/>
      <c r="C14" s="377" t="s">
        <v>337</v>
      </c>
      <c r="D14" s="378"/>
      <c r="E14" s="1047">
        <v>229.35967000000002</v>
      </c>
      <c r="F14" s="378"/>
      <c r="G14" s="378"/>
      <c r="H14" s="1081"/>
      <c r="I14" s="184"/>
      <c r="J14" s="1046"/>
      <c r="K14" s="95"/>
      <c r="L14" s="1046"/>
      <c r="M14" s="184"/>
      <c r="N14" s="1104"/>
      <c r="O14" s="1139">
        <f t="shared" si="1"/>
        <v>229.35967000000002</v>
      </c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1"/>
    </row>
    <row r="15" spans="1:86" s="72" customFormat="1" ht="40.5">
      <c r="A15" s="122" t="s">
        <v>533</v>
      </c>
      <c r="B15" s="97"/>
      <c r="C15" s="98" t="s">
        <v>230</v>
      </c>
      <c r="D15" s="99"/>
      <c r="E15" s="1048"/>
      <c r="F15" s="96"/>
      <c r="G15" s="96"/>
      <c r="H15" s="1080"/>
      <c r="I15" s="84"/>
      <c r="J15" s="1043"/>
      <c r="K15" s="100">
        <v>9</v>
      </c>
      <c r="L15" s="1043">
        <v>1164.2739999999999</v>
      </c>
      <c r="M15" s="84"/>
      <c r="N15" s="1105">
        <v>192.072</v>
      </c>
      <c r="O15" s="1139">
        <f t="shared" si="1"/>
        <v>1356.346</v>
      </c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1"/>
    </row>
    <row r="16" spans="1:86" s="72" customFormat="1" ht="65.25">
      <c r="A16" s="87" t="s">
        <v>48</v>
      </c>
      <c r="B16" s="97">
        <v>3</v>
      </c>
      <c r="C16" s="88" t="s">
        <v>322</v>
      </c>
      <c r="D16" s="99"/>
      <c r="E16" s="1048"/>
      <c r="F16" s="96"/>
      <c r="G16" s="96"/>
      <c r="H16" s="1080"/>
      <c r="I16" s="84"/>
      <c r="J16" s="1043"/>
      <c r="K16" s="100"/>
      <c r="L16" s="1043">
        <v>437.16300000000001</v>
      </c>
      <c r="M16" s="84"/>
      <c r="N16" s="1105"/>
      <c r="O16" s="1139">
        <f t="shared" si="1"/>
        <v>437.16300000000001</v>
      </c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1"/>
    </row>
    <row r="17" spans="1:86" s="72" customFormat="1" ht="21.75">
      <c r="A17" s="101"/>
      <c r="B17" s="102"/>
      <c r="C17" s="407" t="s">
        <v>288</v>
      </c>
      <c r="D17" s="91">
        <f t="shared" ref="D17:K17" si="2">SUM(D10:D16)</f>
        <v>0</v>
      </c>
      <c r="E17" s="1045">
        <v>229.35967000000002</v>
      </c>
      <c r="F17" s="91">
        <f t="shared" si="2"/>
        <v>0</v>
      </c>
      <c r="G17" s="91">
        <f>SUM(G10:G16)</f>
        <v>2</v>
      </c>
      <c r="H17" s="1045">
        <v>686.601</v>
      </c>
      <c r="I17" s="91">
        <f t="shared" si="2"/>
        <v>0</v>
      </c>
      <c r="J17" s="1045">
        <v>0</v>
      </c>
      <c r="K17" s="91">
        <f t="shared" si="2"/>
        <v>9</v>
      </c>
      <c r="L17" s="1045">
        <v>1601.4369999999999</v>
      </c>
      <c r="M17" s="91">
        <v>0</v>
      </c>
      <c r="N17" s="1103">
        <v>192.072</v>
      </c>
      <c r="O17" s="1140">
        <f>SUM(O11:O16)</f>
        <v>2709.46967</v>
      </c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1"/>
    </row>
    <row r="18" spans="1:86" s="108" customFormat="1" ht="21.75">
      <c r="A18" s="103" t="s">
        <v>292</v>
      </c>
      <c r="B18" s="138"/>
      <c r="C18" s="140" t="s">
        <v>290</v>
      </c>
      <c r="D18" s="104"/>
      <c r="E18" s="1049"/>
      <c r="F18" s="105"/>
      <c r="G18" s="105"/>
      <c r="H18" s="1049"/>
      <c r="I18" s="104"/>
      <c r="J18" s="1049"/>
      <c r="K18" s="104"/>
      <c r="L18" s="1049"/>
      <c r="M18" s="104"/>
      <c r="N18" s="1106"/>
      <c r="O18" s="1139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7"/>
    </row>
    <row r="19" spans="1:86" s="115" customFormat="1" ht="42">
      <c r="A19" s="109" t="s">
        <v>538</v>
      </c>
      <c r="B19" s="110">
        <v>4</v>
      </c>
      <c r="C19" s="142" t="s">
        <v>367</v>
      </c>
      <c r="D19" s="111"/>
      <c r="E19" s="1050">
        <v>262.71055999999999</v>
      </c>
      <c r="F19" s="112"/>
      <c r="G19" s="112"/>
      <c r="H19" s="1050"/>
      <c r="I19" s="111"/>
      <c r="J19" s="1050">
        <v>129.61946</v>
      </c>
      <c r="K19" s="111"/>
      <c r="L19" s="1050"/>
      <c r="M19" s="111">
        <v>14236.674220000001</v>
      </c>
      <c r="N19" s="1107"/>
      <c r="O19" s="1141">
        <f t="shared" ref="O19:O24" si="3">N19+M19+L19+J19+H19+E19</f>
        <v>14629.00424</v>
      </c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4"/>
    </row>
    <row r="20" spans="1:86" s="115" customFormat="1" ht="42">
      <c r="A20" s="109"/>
      <c r="B20" s="110">
        <v>5</v>
      </c>
      <c r="C20" s="142" t="s">
        <v>365</v>
      </c>
      <c r="D20" s="155"/>
      <c r="E20" s="1051"/>
      <c r="F20" s="156"/>
      <c r="G20" s="156"/>
      <c r="H20" s="1051"/>
      <c r="I20" s="155"/>
      <c r="J20" s="1052">
        <v>202.02623000000003</v>
      </c>
      <c r="K20" s="132"/>
      <c r="L20" s="1052"/>
      <c r="M20" s="132">
        <v>36434.606469999999</v>
      </c>
      <c r="N20" s="1108"/>
      <c r="O20" s="1141">
        <f t="shared" si="3"/>
        <v>36636.632700000002</v>
      </c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4"/>
    </row>
    <row r="21" spans="1:86" s="115" customFormat="1" ht="42">
      <c r="A21" s="109"/>
      <c r="B21" s="110">
        <v>6</v>
      </c>
      <c r="C21" s="142" t="s">
        <v>293</v>
      </c>
      <c r="D21" s="155"/>
      <c r="E21" s="1051"/>
      <c r="F21" s="156"/>
      <c r="G21" s="156"/>
      <c r="H21" s="1051"/>
      <c r="I21" s="155"/>
      <c r="J21" s="1052"/>
      <c r="K21" s="132"/>
      <c r="L21" s="1052"/>
      <c r="M21" s="132"/>
      <c r="N21" s="1108">
        <v>3461.1733899999995</v>
      </c>
      <c r="O21" s="1141">
        <f t="shared" si="3"/>
        <v>3461.1733899999995</v>
      </c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4"/>
    </row>
    <row r="22" spans="1:86" s="115" customFormat="1" ht="42">
      <c r="A22" s="109"/>
      <c r="B22" s="110"/>
      <c r="C22" s="166" t="s">
        <v>237</v>
      </c>
      <c r="D22" s="111"/>
      <c r="E22" s="1050"/>
      <c r="F22" s="111"/>
      <c r="G22" s="111"/>
      <c r="H22" s="1050"/>
      <c r="I22" s="111"/>
      <c r="J22" s="1050"/>
      <c r="K22" s="111"/>
      <c r="L22" s="1050"/>
      <c r="M22" s="111"/>
      <c r="N22" s="1109">
        <v>252</v>
      </c>
      <c r="O22" s="1141">
        <f t="shared" si="3"/>
        <v>252</v>
      </c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4"/>
    </row>
    <row r="23" spans="1:86" s="115" customFormat="1" ht="42">
      <c r="A23" s="109"/>
      <c r="B23" s="110">
        <v>7</v>
      </c>
      <c r="C23" s="379" t="s">
        <v>366</v>
      </c>
      <c r="D23" s="132"/>
      <c r="E23" s="1052">
        <v>1680.2013200000001</v>
      </c>
      <c r="F23" s="133"/>
      <c r="G23" s="133"/>
      <c r="H23" s="1052">
        <v>946.80216000000007</v>
      </c>
      <c r="I23" s="132"/>
      <c r="J23" s="1052">
        <v>538.06729000000007</v>
      </c>
      <c r="K23" s="132"/>
      <c r="L23" s="1052"/>
      <c r="M23" s="132">
        <v>8151.60185</v>
      </c>
      <c r="N23" s="1108">
        <v>1122.56636</v>
      </c>
      <c r="O23" s="1141">
        <f t="shared" si="3"/>
        <v>12439.23898</v>
      </c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4"/>
    </row>
    <row r="24" spans="1:86" s="115" customFormat="1">
      <c r="A24" s="109"/>
      <c r="B24" s="110"/>
      <c r="C24" s="116" t="s">
        <v>294</v>
      </c>
      <c r="D24" s="111"/>
      <c r="E24" s="1050">
        <v>0</v>
      </c>
      <c r="F24" s="112"/>
      <c r="G24" s="111">
        <v>1</v>
      </c>
      <c r="H24" s="1050">
        <v>190.21</v>
      </c>
      <c r="I24" s="111"/>
      <c r="J24" s="1050">
        <v>351.84</v>
      </c>
      <c r="K24" s="111"/>
      <c r="L24" s="1050"/>
      <c r="M24" s="111"/>
      <c r="N24" s="1107"/>
      <c r="O24" s="1141">
        <f t="shared" si="3"/>
        <v>542.04999999999995</v>
      </c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4"/>
    </row>
    <row r="25" spans="1:86" s="113" customFormat="1">
      <c r="A25" s="109"/>
      <c r="B25" s="110"/>
      <c r="C25" s="147" t="s">
        <v>283</v>
      </c>
      <c r="D25" s="111"/>
      <c r="E25" s="1050"/>
      <c r="F25" s="112"/>
      <c r="G25" s="111"/>
      <c r="H25" s="1050"/>
      <c r="I25" s="111"/>
      <c r="J25" s="1050"/>
      <c r="K25" s="111"/>
      <c r="L25" s="1050"/>
      <c r="M25" s="111"/>
      <c r="N25" s="1107"/>
      <c r="O25" s="1141"/>
      <c r="P25" s="157"/>
    </row>
    <row r="26" spans="1:86" s="113" customFormat="1" ht="42">
      <c r="A26" s="109"/>
      <c r="B26" s="110">
        <v>8</v>
      </c>
      <c r="C26" s="116" t="s">
        <v>189</v>
      </c>
      <c r="D26" s="111"/>
      <c r="E26" s="1050"/>
      <c r="F26" s="112"/>
      <c r="G26" s="111"/>
      <c r="H26" s="1050"/>
      <c r="I26" s="111"/>
      <c r="J26" s="1050"/>
      <c r="K26" s="111"/>
      <c r="L26" s="1050"/>
      <c r="M26" s="111"/>
      <c r="N26" s="1107"/>
      <c r="O26" s="1141">
        <f t="shared" ref="O26:O55" si="4">N26+M26+L26+J26+H26+E26</f>
        <v>0</v>
      </c>
    </row>
    <row r="27" spans="1:86" s="113" customFormat="1" ht="42">
      <c r="A27" s="109"/>
      <c r="B27" s="110"/>
      <c r="C27" s="116" t="s">
        <v>190</v>
      </c>
      <c r="D27" s="111"/>
      <c r="E27" s="1050"/>
      <c r="F27" s="112"/>
      <c r="G27" s="111">
        <v>3</v>
      </c>
      <c r="H27" s="1050">
        <v>528.85299999999995</v>
      </c>
      <c r="I27" s="111"/>
      <c r="J27" s="1050"/>
      <c r="K27" s="111"/>
      <c r="L27" s="1050"/>
      <c r="M27" s="111"/>
      <c r="N27" s="1107"/>
      <c r="O27" s="1141">
        <f t="shared" si="4"/>
        <v>528.85299999999995</v>
      </c>
    </row>
    <row r="28" spans="1:86" s="113" customFormat="1" ht="42">
      <c r="A28" s="109"/>
      <c r="B28" s="110"/>
      <c r="C28" s="116" t="s">
        <v>191</v>
      </c>
      <c r="D28" s="111"/>
      <c r="E28" s="1050"/>
      <c r="F28" s="112"/>
      <c r="G28" s="112"/>
      <c r="H28" s="1050"/>
      <c r="I28" s="111"/>
      <c r="J28" s="1050">
        <v>187.66766999999999</v>
      </c>
      <c r="K28" s="111"/>
      <c r="L28" s="1050"/>
      <c r="M28" s="111"/>
      <c r="N28" s="1107"/>
      <c r="O28" s="1141">
        <f t="shared" si="4"/>
        <v>187.66766999999999</v>
      </c>
    </row>
    <row r="29" spans="1:86" s="113" customFormat="1" ht="63">
      <c r="A29" s="109"/>
      <c r="B29" s="110"/>
      <c r="C29" s="116" t="s">
        <v>192</v>
      </c>
      <c r="D29" s="111"/>
      <c r="E29" s="1002">
        <v>322.50400000000002</v>
      </c>
      <c r="F29" s="112"/>
      <c r="G29" s="112"/>
      <c r="H29" s="1050"/>
      <c r="I29" s="111"/>
      <c r="J29" s="1050"/>
      <c r="K29" s="111"/>
      <c r="L29" s="1050"/>
      <c r="M29" s="111"/>
      <c r="N29" s="1107"/>
      <c r="O29" s="1141">
        <f t="shared" si="4"/>
        <v>322.50400000000002</v>
      </c>
    </row>
    <row r="30" spans="1:86" s="113" customFormat="1" ht="63">
      <c r="A30" s="109"/>
      <c r="B30" s="110"/>
      <c r="C30" s="116" t="s">
        <v>193</v>
      </c>
      <c r="D30" s="111">
        <v>65</v>
      </c>
      <c r="E30" s="1002">
        <v>2908.7330000000002</v>
      </c>
      <c r="F30" s="112"/>
      <c r="G30" s="112"/>
      <c r="H30" s="1050"/>
      <c r="I30" s="111"/>
      <c r="J30" s="1050"/>
      <c r="K30" s="111"/>
      <c r="L30" s="1050"/>
      <c r="M30" s="111"/>
      <c r="N30" s="1107"/>
      <c r="O30" s="1141">
        <f t="shared" si="4"/>
        <v>2908.7330000000002</v>
      </c>
    </row>
    <row r="31" spans="1:86" s="113" customFormat="1" ht="42">
      <c r="A31" s="109"/>
      <c r="B31" s="110"/>
      <c r="C31" s="116" t="s">
        <v>194</v>
      </c>
      <c r="D31" s="111"/>
      <c r="E31" s="1050">
        <v>208.06171000000001</v>
      </c>
      <c r="F31" s="112"/>
      <c r="G31" s="112"/>
      <c r="H31" s="1050"/>
      <c r="I31" s="111"/>
      <c r="J31" s="1050"/>
      <c r="K31" s="111"/>
      <c r="L31" s="1050"/>
      <c r="M31" s="111"/>
      <c r="N31" s="1107"/>
      <c r="O31" s="1141">
        <f t="shared" si="4"/>
        <v>208.06171000000001</v>
      </c>
    </row>
    <row r="32" spans="1:86" s="113" customFormat="1">
      <c r="A32" s="109"/>
      <c r="B32" s="110">
        <v>9</v>
      </c>
      <c r="C32" s="116" t="s">
        <v>195</v>
      </c>
      <c r="D32" s="111"/>
      <c r="E32" s="1050"/>
      <c r="F32" s="112"/>
      <c r="G32" s="112"/>
      <c r="H32" s="1050"/>
      <c r="I32" s="111"/>
      <c r="J32" s="1050"/>
      <c r="K32" s="111"/>
      <c r="L32" s="1050"/>
      <c r="M32" s="111"/>
      <c r="N32" s="1107"/>
      <c r="O32" s="1141">
        <f t="shared" si="4"/>
        <v>0</v>
      </c>
    </row>
    <row r="33" spans="1:15" s="113" customFormat="1" ht="42">
      <c r="A33" s="109"/>
      <c r="B33" s="110"/>
      <c r="C33" s="116" t="s">
        <v>196</v>
      </c>
      <c r="D33" s="111"/>
      <c r="E33" s="1050"/>
      <c r="F33" s="112"/>
      <c r="G33" s="111">
        <v>2</v>
      </c>
      <c r="H33" s="1050">
        <v>71.652119999999996</v>
      </c>
      <c r="I33" s="111"/>
      <c r="J33" s="1050"/>
      <c r="K33" s="111"/>
      <c r="L33" s="1050"/>
      <c r="M33" s="111"/>
      <c r="N33" s="1107"/>
      <c r="O33" s="1141">
        <f t="shared" si="4"/>
        <v>71.652119999999996</v>
      </c>
    </row>
    <row r="34" spans="1:15" s="113" customFormat="1" ht="42">
      <c r="A34" s="109"/>
      <c r="B34" s="110"/>
      <c r="C34" s="116" t="s">
        <v>197</v>
      </c>
      <c r="D34" s="111"/>
      <c r="E34" s="1050">
        <v>95.651730000000015</v>
      </c>
      <c r="F34" s="112"/>
      <c r="G34" s="112"/>
      <c r="H34" s="1050"/>
      <c r="I34" s="111"/>
      <c r="J34" s="1050"/>
      <c r="K34" s="111"/>
      <c r="L34" s="1050"/>
      <c r="M34" s="111"/>
      <c r="N34" s="1107"/>
      <c r="O34" s="1141">
        <f t="shared" si="4"/>
        <v>95.651730000000015</v>
      </c>
    </row>
    <row r="35" spans="1:15" s="113" customFormat="1" ht="63">
      <c r="A35" s="109"/>
      <c r="B35" s="110"/>
      <c r="C35" s="116" t="s">
        <v>198</v>
      </c>
      <c r="D35" s="111"/>
      <c r="E35" s="1050"/>
      <c r="F35" s="112"/>
      <c r="G35" s="112"/>
      <c r="H35" s="1050"/>
      <c r="I35" s="111"/>
      <c r="J35" s="1050">
        <v>147.81661</v>
      </c>
      <c r="K35" s="111"/>
      <c r="L35" s="1050"/>
      <c r="M35" s="111"/>
      <c r="N35" s="1107"/>
      <c r="O35" s="1141">
        <f t="shared" si="4"/>
        <v>147.81661</v>
      </c>
    </row>
    <row r="36" spans="1:15" s="113" customFormat="1" ht="42">
      <c r="A36" s="109" t="s">
        <v>12</v>
      </c>
      <c r="B36" s="110" t="s">
        <v>199</v>
      </c>
      <c r="C36" s="116" t="s">
        <v>200</v>
      </c>
      <c r="D36" s="111"/>
      <c r="E36" s="1050">
        <v>2713.3628900000003</v>
      </c>
      <c r="F36" s="112"/>
      <c r="G36" s="112"/>
      <c r="H36" s="1050"/>
      <c r="I36" s="111"/>
      <c r="J36" s="1050">
        <v>43.76</v>
      </c>
      <c r="K36" s="111"/>
      <c r="L36" s="1050"/>
      <c r="M36" s="111"/>
      <c r="N36" s="1107">
        <v>0.3</v>
      </c>
      <c r="O36" s="1141">
        <f t="shared" si="4"/>
        <v>2757.4228900000003</v>
      </c>
    </row>
    <row r="37" spans="1:15" s="113" customFormat="1" ht="42">
      <c r="A37" s="109"/>
      <c r="B37" s="110"/>
      <c r="C37" s="116" t="s">
        <v>201</v>
      </c>
      <c r="D37" s="111"/>
      <c r="E37" s="1050"/>
      <c r="F37" s="112"/>
      <c r="G37" s="112"/>
      <c r="H37" s="1050"/>
      <c r="I37" s="111"/>
      <c r="J37" s="1050"/>
      <c r="K37" s="111"/>
      <c r="L37" s="1050"/>
      <c r="M37" s="111"/>
      <c r="N37" s="1107">
        <v>2687.1028900000001</v>
      </c>
      <c r="O37" s="1141">
        <f t="shared" si="4"/>
        <v>2687.1028900000001</v>
      </c>
    </row>
    <row r="38" spans="1:15" s="113" customFormat="1" ht="63">
      <c r="A38" s="109"/>
      <c r="B38" s="110"/>
      <c r="C38" s="116" t="s">
        <v>202</v>
      </c>
      <c r="D38" s="111"/>
      <c r="E38" s="1050"/>
      <c r="F38" s="112"/>
      <c r="G38" s="112"/>
      <c r="H38" s="1050"/>
      <c r="I38" s="111"/>
      <c r="J38" s="1050">
        <v>41.95</v>
      </c>
      <c r="K38" s="111"/>
      <c r="L38" s="1050"/>
      <c r="M38" s="111"/>
      <c r="N38" s="1107">
        <v>0.3</v>
      </c>
      <c r="O38" s="1141">
        <f t="shared" si="4"/>
        <v>42.25</v>
      </c>
    </row>
    <row r="39" spans="1:15" s="113" customFormat="1" ht="42">
      <c r="A39" s="109"/>
      <c r="B39" s="110"/>
      <c r="C39" s="116" t="s">
        <v>203</v>
      </c>
      <c r="D39" s="111"/>
      <c r="E39" s="1050">
        <v>28.07</v>
      </c>
      <c r="F39" s="112"/>
      <c r="G39" s="112"/>
      <c r="H39" s="1050"/>
      <c r="I39" s="111"/>
      <c r="J39" s="1050"/>
      <c r="K39" s="111"/>
      <c r="L39" s="1050"/>
      <c r="M39" s="111"/>
      <c r="N39" s="1107"/>
      <c r="O39" s="1141">
        <f t="shared" si="4"/>
        <v>28.07</v>
      </c>
    </row>
    <row r="40" spans="1:15" s="113" customFormat="1" ht="63">
      <c r="A40" s="380" t="s">
        <v>50</v>
      </c>
      <c r="B40" s="110">
        <v>10</v>
      </c>
      <c r="C40" s="142" t="s">
        <v>204</v>
      </c>
      <c r="D40" s="111"/>
      <c r="E40" s="1050"/>
      <c r="F40" s="112"/>
      <c r="G40" s="112"/>
      <c r="H40" s="1050"/>
      <c r="I40" s="111"/>
      <c r="J40" s="1050"/>
      <c r="K40" s="111"/>
      <c r="L40" s="1050"/>
      <c r="M40" s="111"/>
      <c r="N40" s="1107"/>
      <c r="O40" s="1141"/>
    </row>
    <row r="41" spans="1:15" s="113" customFormat="1" ht="42">
      <c r="A41" s="109"/>
      <c r="B41" s="110"/>
      <c r="C41" s="116" t="s">
        <v>205</v>
      </c>
      <c r="D41" s="111"/>
      <c r="E41" s="1050">
        <v>349.7</v>
      </c>
      <c r="F41" s="112"/>
      <c r="G41" s="112"/>
      <c r="H41" s="1050"/>
      <c r="I41" s="111"/>
      <c r="J41" s="1050"/>
      <c r="K41" s="111"/>
      <c r="L41" s="1050"/>
      <c r="M41" s="111"/>
      <c r="N41" s="1107">
        <v>51.167000000000002</v>
      </c>
      <c r="O41" s="1141">
        <f t="shared" si="4"/>
        <v>400.86699999999996</v>
      </c>
    </row>
    <row r="42" spans="1:15" s="113" customFormat="1" ht="42">
      <c r="A42" s="118" t="s">
        <v>45</v>
      </c>
      <c r="B42" s="110">
        <v>11</v>
      </c>
      <c r="C42" s="116" t="s">
        <v>554</v>
      </c>
      <c r="D42" s="111"/>
      <c r="E42" s="1050"/>
      <c r="F42" s="112"/>
      <c r="G42" s="112"/>
      <c r="H42" s="1050"/>
      <c r="I42" s="111"/>
      <c r="J42" s="1050"/>
      <c r="K42" s="111"/>
      <c r="L42" s="1050"/>
      <c r="M42" s="111"/>
      <c r="N42" s="1107"/>
      <c r="O42" s="1141">
        <f t="shared" si="4"/>
        <v>0</v>
      </c>
    </row>
    <row r="43" spans="1:15" s="113" customFormat="1" ht="42">
      <c r="A43" s="109"/>
      <c r="B43" s="110"/>
      <c r="C43" s="116" t="s">
        <v>206</v>
      </c>
      <c r="D43" s="111"/>
      <c r="E43" s="1050">
        <v>1520.3240000000001</v>
      </c>
      <c r="F43" s="112"/>
      <c r="G43" s="112"/>
      <c r="H43" s="1050"/>
      <c r="I43" s="111"/>
      <c r="J43" s="1050">
        <v>232.96025</v>
      </c>
      <c r="K43" s="111"/>
      <c r="L43" s="1050"/>
      <c r="M43" s="111"/>
      <c r="N43" s="1107"/>
      <c r="O43" s="1141">
        <f t="shared" si="4"/>
        <v>1753.2842500000002</v>
      </c>
    </row>
    <row r="44" spans="1:15" s="113" customFormat="1" ht="63">
      <c r="A44" s="380" t="s">
        <v>50</v>
      </c>
      <c r="B44" s="110">
        <v>12</v>
      </c>
      <c r="C44" s="116" t="s">
        <v>207</v>
      </c>
      <c r="D44" s="111"/>
      <c r="E44" s="1050">
        <v>0</v>
      </c>
      <c r="F44" s="112"/>
      <c r="G44" s="112"/>
      <c r="H44" s="1050"/>
      <c r="I44" s="111"/>
      <c r="J44" s="1050"/>
      <c r="K44" s="111"/>
      <c r="L44" s="1050"/>
      <c r="M44" s="111"/>
      <c r="N44" s="1107">
        <v>198.02363</v>
      </c>
      <c r="O44" s="1141">
        <f t="shared" si="4"/>
        <v>198.02363</v>
      </c>
    </row>
    <row r="45" spans="1:15" s="113" customFormat="1">
      <c r="A45" s="109"/>
      <c r="B45" s="110"/>
      <c r="C45" s="116" t="s">
        <v>208</v>
      </c>
      <c r="D45" s="111"/>
      <c r="E45" s="1050">
        <v>832.78499999999997</v>
      </c>
      <c r="F45" s="112"/>
      <c r="G45" s="112"/>
      <c r="H45" s="1050"/>
      <c r="I45" s="111"/>
      <c r="J45" s="1050"/>
      <c r="K45" s="111"/>
      <c r="L45" s="1050"/>
      <c r="M45" s="111"/>
      <c r="N45" s="1107"/>
      <c r="O45" s="1141">
        <f t="shared" si="4"/>
        <v>832.78499999999997</v>
      </c>
    </row>
    <row r="46" spans="1:15" s="113" customFormat="1" ht="42">
      <c r="A46" s="109" t="s">
        <v>295</v>
      </c>
      <c r="B46" s="110"/>
      <c r="C46" s="116" t="s">
        <v>209</v>
      </c>
      <c r="D46" s="111"/>
      <c r="E46" s="1050"/>
      <c r="F46" s="112"/>
      <c r="G46" s="112"/>
      <c r="H46" s="1050"/>
      <c r="I46" s="111"/>
      <c r="J46" s="1050">
        <v>75.228999999999999</v>
      </c>
      <c r="K46" s="111"/>
      <c r="L46" s="1050"/>
      <c r="M46" s="111"/>
      <c r="N46" s="1107"/>
      <c r="O46" s="1141">
        <f t="shared" si="4"/>
        <v>75.228999999999999</v>
      </c>
    </row>
    <row r="47" spans="1:15" s="113" customFormat="1" ht="42">
      <c r="A47" s="109"/>
      <c r="B47" s="110"/>
      <c r="C47" s="116" t="s">
        <v>210</v>
      </c>
      <c r="D47" s="111"/>
      <c r="E47" s="1050"/>
      <c r="F47" s="112"/>
      <c r="G47" s="112"/>
      <c r="H47" s="1050"/>
      <c r="I47" s="111"/>
      <c r="J47" s="1050"/>
      <c r="K47" s="111"/>
      <c r="L47" s="1050"/>
      <c r="M47" s="111"/>
      <c r="N47" s="1109">
        <v>159.63467</v>
      </c>
      <c r="O47" s="1141">
        <f t="shared" si="4"/>
        <v>159.63467</v>
      </c>
    </row>
    <row r="48" spans="1:15" s="113" customFormat="1" ht="48" customHeight="1">
      <c r="A48" s="109"/>
      <c r="B48" s="110"/>
      <c r="C48" s="116" t="s">
        <v>211</v>
      </c>
      <c r="D48" s="111"/>
      <c r="E48" s="1050"/>
      <c r="F48" s="112"/>
      <c r="G48" s="112"/>
      <c r="H48" s="1050"/>
      <c r="I48" s="111"/>
      <c r="J48" s="1050">
        <v>396.26934</v>
      </c>
      <c r="K48" s="111"/>
      <c r="L48" s="1050"/>
      <c r="M48" s="111"/>
      <c r="N48" s="1107"/>
      <c r="O48" s="1141">
        <f t="shared" si="4"/>
        <v>396.26934</v>
      </c>
    </row>
    <row r="49" spans="1:86" s="113" customFormat="1" ht="63">
      <c r="A49" s="109"/>
      <c r="B49" s="110"/>
      <c r="C49" s="116" t="s">
        <v>212</v>
      </c>
      <c r="D49" s="111"/>
      <c r="E49" s="1050"/>
      <c r="F49" s="112"/>
      <c r="G49" s="112"/>
      <c r="H49" s="1050"/>
      <c r="I49" s="111"/>
      <c r="J49" s="1050"/>
      <c r="K49" s="111"/>
      <c r="L49" s="1050"/>
      <c r="M49" s="111"/>
      <c r="N49" s="1107">
        <v>77.97</v>
      </c>
      <c r="O49" s="1141">
        <f t="shared" si="4"/>
        <v>77.97</v>
      </c>
    </row>
    <row r="50" spans="1:86" s="113" customFormat="1" ht="42">
      <c r="A50" s="109"/>
      <c r="B50" s="110"/>
      <c r="C50" s="116" t="s">
        <v>213</v>
      </c>
      <c r="D50" s="111"/>
      <c r="E50" s="1050"/>
      <c r="F50" s="112"/>
      <c r="G50" s="112"/>
      <c r="H50" s="1050"/>
      <c r="I50" s="111"/>
      <c r="J50" s="1050"/>
      <c r="K50" s="111"/>
      <c r="L50" s="1050"/>
      <c r="M50" s="111"/>
      <c r="N50" s="1107">
        <v>16.809929999999994</v>
      </c>
      <c r="O50" s="1141">
        <f t="shared" si="4"/>
        <v>16.809929999999994</v>
      </c>
    </row>
    <row r="51" spans="1:86" s="113" customFormat="1" ht="42">
      <c r="A51" s="109"/>
      <c r="B51" s="110"/>
      <c r="C51" s="116" t="s">
        <v>360</v>
      </c>
      <c r="D51" s="111">
        <v>10</v>
      </c>
      <c r="E51" s="1050">
        <v>246.38946000000001</v>
      </c>
      <c r="F51" s="112"/>
      <c r="G51" s="112"/>
      <c r="H51" s="1050"/>
      <c r="I51" s="111"/>
      <c r="J51" s="1050"/>
      <c r="K51" s="111"/>
      <c r="L51" s="1050"/>
      <c r="M51" s="111"/>
      <c r="N51" s="1107"/>
      <c r="O51" s="1141">
        <f t="shared" si="4"/>
        <v>246.38946000000001</v>
      </c>
    </row>
    <row r="52" spans="1:86" s="113" customFormat="1" ht="63">
      <c r="A52" s="109"/>
      <c r="B52" s="110"/>
      <c r="C52" s="124" t="s">
        <v>257</v>
      </c>
      <c r="D52" s="111"/>
      <c r="E52" s="1050"/>
      <c r="F52" s="111"/>
      <c r="G52" s="111"/>
      <c r="H52" s="1050"/>
      <c r="I52" s="111"/>
      <c r="J52" s="1050">
        <v>581.70308999999997</v>
      </c>
      <c r="K52" s="111"/>
      <c r="L52" s="1050"/>
      <c r="M52" s="111"/>
      <c r="N52" s="1107"/>
      <c r="O52" s="1141">
        <f t="shared" si="4"/>
        <v>581.70308999999997</v>
      </c>
    </row>
    <row r="53" spans="1:86" s="113" customFormat="1" ht="40.5">
      <c r="A53" s="122" t="s">
        <v>533</v>
      </c>
      <c r="B53" s="110"/>
      <c r="C53" s="116" t="s">
        <v>230</v>
      </c>
      <c r="D53" s="111"/>
      <c r="E53" s="1050"/>
      <c r="F53" s="112"/>
      <c r="G53" s="112"/>
      <c r="H53" s="1050"/>
      <c r="I53" s="111"/>
      <c r="J53" s="1050"/>
      <c r="K53" s="111">
        <v>3</v>
      </c>
      <c r="L53" s="1050">
        <v>804.06682000000012</v>
      </c>
      <c r="M53" s="111"/>
      <c r="N53" s="1107">
        <v>86.02</v>
      </c>
      <c r="O53" s="1141">
        <f t="shared" si="4"/>
        <v>890.0868200000001</v>
      </c>
    </row>
    <row r="54" spans="1:86" s="113" customFormat="1" ht="42">
      <c r="A54" s="109" t="s">
        <v>45</v>
      </c>
      <c r="B54" s="110"/>
      <c r="C54" s="116" t="s">
        <v>363</v>
      </c>
      <c r="D54" s="111"/>
      <c r="E54" s="1050">
        <v>1231.8</v>
      </c>
      <c r="F54" s="112"/>
      <c r="G54" s="112"/>
      <c r="H54" s="1050"/>
      <c r="I54" s="111"/>
      <c r="J54" s="1050">
        <v>161.57611</v>
      </c>
      <c r="K54" s="111"/>
      <c r="L54" s="1050"/>
      <c r="M54" s="111"/>
      <c r="N54" s="1107"/>
      <c r="O54" s="1141">
        <f t="shared" si="4"/>
        <v>1393.3761099999999</v>
      </c>
    </row>
    <row r="55" spans="1:86" s="113" customFormat="1" ht="42">
      <c r="A55" s="118" t="s">
        <v>286</v>
      </c>
      <c r="B55" s="110">
        <v>13</v>
      </c>
      <c r="C55" s="381" t="s">
        <v>369</v>
      </c>
      <c r="D55" s="111"/>
      <c r="E55" s="1050"/>
      <c r="F55" s="112"/>
      <c r="G55" s="112"/>
      <c r="H55" s="1050"/>
      <c r="I55" s="111"/>
      <c r="J55" s="1050">
        <v>158.58685999999997</v>
      </c>
      <c r="K55" s="111"/>
      <c r="L55" s="1050"/>
      <c r="M55" s="111">
        <v>208.22654999999997</v>
      </c>
      <c r="N55" s="1107">
        <v>449.17740000000003</v>
      </c>
      <c r="O55" s="1141">
        <f t="shared" si="4"/>
        <v>815.99081000000001</v>
      </c>
    </row>
    <row r="56" spans="1:86" s="113" customFormat="1">
      <c r="A56" s="382"/>
      <c r="B56" s="383"/>
      <c r="C56" s="407" t="s">
        <v>288</v>
      </c>
      <c r="D56" s="385">
        <f t="shared" ref="D56:K56" si="5">SUM(D19:D55)</f>
        <v>75</v>
      </c>
      <c r="E56" s="1053">
        <v>12400.293670000001</v>
      </c>
      <c r="F56" s="384">
        <f t="shared" si="5"/>
        <v>0</v>
      </c>
      <c r="G56" s="385">
        <f t="shared" si="5"/>
        <v>6</v>
      </c>
      <c r="H56" s="1053">
        <v>1737.5172800000003</v>
      </c>
      <c r="I56" s="384">
        <f t="shared" si="5"/>
        <v>0</v>
      </c>
      <c r="J56" s="1053">
        <v>3249.0719099999992</v>
      </c>
      <c r="K56" s="385">
        <f t="shared" si="5"/>
        <v>3</v>
      </c>
      <c r="L56" s="1053">
        <v>804.06682000000012</v>
      </c>
      <c r="M56" s="1090">
        <v>59031.109089999998</v>
      </c>
      <c r="N56" s="1110">
        <v>8562.2452699999994</v>
      </c>
      <c r="O56" s="1142">
        <f>SUM(O19:O55)</f>
        <v>85784.304040000003</v>
      </c>
    </row>
    <row r="57" spans="1:86" s="72" customFormat="1" ht="21.75">
      <c r="A57" s="400" t="s">
        <v>296</v>
      </c>
      <c r="B57" s="76"/>
      <c r="C57" s="147" t="s">
        <v>297</v>
      </c>
      <c r="D57" s="120"/>
      <c r="E57" s="1054"/>
      <c r="F57" s="121"/>
      <c r="G57" s="121"/>
      <c r="H57" s="1054"/>
      <c r="I57" s="120"/>
      <c r="J57" s="1054"/>
      <c r="K57" s="120"/>
      <c r="L57" s="1054"/>
      <c r="M57" s="120"/>
      <c r="N57" s="1111"/>
      <c r="O57" s="1139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70"/>
      <c r="CC57" s="70"/>
      <c r="CD57" s="70"/>
      <c r="CE57" s="70"/>
      <c r="CF57" s="70"/>
      <c r="CG57" s="70"/>
      <c r="CH57" s="71"/>
    </row>
    <row r="58" spans="1:86" s="72" customFormat="1" ht="21.75">
      <c r="A58" s="122" t="s">
        <v>542</v>
      </c>
      <c r="B58" s="125">
        <v>14</v>
      </c>
      <c r="C58" s="116" t="s">
        <v>323</v>
      </c>
      <c r="D58" s="120"/>
      <c r="E58" s="1054"/>
      <c r="F58" s="121"/>
      <c r="G58" s="121"/>
      <c r="H58" s="1050"/>
      <c r="I58" s="111"/>
      <c r="J58" s="1050">
        <v>11.44</v>
      </c>
      <c r="K58" s="111"/>
      <c r="L58" s="1050"/>
      <c r="M58" s="111"/>
      <c r="N58" s="1111">
        <v>14.45</v>
      </c>
      <c r="O58" s="1143">
        <f>N58+M58+L58+J58+H58+E58</f>
        <v>25.89</v>
      </c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0"/>
      <c r="CG58" s="70"/>
      <c r="CH58" s="71"/>
    </row>
    <row r="59" spans="1:86" s="72" customFormat="1" ht="21.75">
      <c r="A59" s="122"/>
      <c r="B59" s="125"/>
      <c r="C59" s="116" t="s">
        <v>328</v>
      </c>
      <c r="D59" s="120">
        <v>8</v>
      </c>
      <c r="E59" s="1054">
        <v>997.82600000000002</v>
      </c>
      <c r="F59" s="121"/>
      <c r="G59" s="121"/>
      <c r="H59" s="1050"/>
      <c r="I59" s="111"/>
      <c r="J59" s="1050"/>
      <c r="K59" s="111"/>
      <c r="L59" s="1050"/>
      <c r="M59" s="111"/>
      <c r="N59" s="1111"/>
      <c r="O59" s="1143">
        <f>N59+M59+L59+J59+H59+E59</f>
        <v>997.82600000000002</v>
      </c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0"/>
      <c r="CA59" s="70"/>
      <c r="CB59" s="70"/>
      <c r="CC59" s="70"/>
      <c r="CD59" s="70"/>
      <c r="CE59" s="70"/>
      <c r="CF59" s="70"/>
      <c r="CG59" s="70"/>
      <c r="CH59" s="71"/>
    </row>
    <row r="60" spans="1:86" s="72" customFormat="1" ht="40.5">
      <c r="A60" s="122" t="s">
        <v>533</v>
      </c>
      <c r="B60" s="125"/>
      <c r="C60" s="82" t="s">
        <v>332</v>
      </c>
      <c r="D60" s="120"/>
      <c r="E60" s="1054"/>
      <c r="F60" s="121"/>
      <c r="G60" s="121"/>
      <c r="H60" s="1050"/>
      <c r="I60" s="111"/>
      <c r="J60" s="1050"/>
      <c r="K60" s="111">
        <v>2</v>
      </c>
      <c r="L60" s="1050">
        <v>798.54025999999999</v>
      </c>
      <c r="M60" s="111"/>
      <c r="N60" s="1111"/>
      <c r="O60" s="1143">
        <f>N60+M60+L60+J60+H60+E60</f>
        <v>798.54025999999999</v>
      </c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1"/>
    </row>
    <row r="61" spans="1:86" s="72" customFormat="1" ht="105">
      <c r="A61" s="122" t="s">
        <v>533</v>
      </c>
      <c r="B61" s="125"/>
      <c r="C61" s="123" t="s">
        <v>231</v>
      </c>
      <c r="D61" s="120"/>
      <c r="E61" s="1054">
        <v>0</v>
      </c>
      <c r="F61" s="121"/>
      <c r="G61" s="121"/>
      <c r="H61" s="1050"/>
      <c r="I61" s="111"/>
      <c r="J61" s="1050">
        <v>1060.74584</v>
      </c>
      <c r="K61" s="111"/>
      <c r="L61" s="1050">
        <v>0</v>
      </c>
      <c r="M61" s="111">
        <v>0</v>
      </c>
      <c r="N61" s="1111">
        <v>0</v>
      </c>
      <c r="O61" s="1143">
        <f>N61+M61+L61+J61+H61+E61</f>
        <v>1060.74584</v>
      </c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0"/>
      <c r="CA61" s="70"/>
      <c r="CB61" s="70"/>
      <c r="CC61" s="70"/>
      <c r="CD61" s="70"/>
      <c r="CE61" s="70"/>
      <c r="CF61" s="70"/>
      <c r="CG61" s="70"/>
      <c r="CH61" s="71"/>
    </row>
    <row r="62" spans="1:86" s="72" customFormat="1" ht="22.5" thickBot="1">
      <c r="A62" s="101"/>
      <c r="B62" s="102"/>
      <c r="C62" s="449" t="s">
        <v>288</v>
      </c>
      <c r="D62" s="395">
        <f t="shared" ref="D62:O62" si="6">SUM(D57:D61)</f>
        <v>8</v>
      </c>
      <c r="E62" s="1055">
        <v>997.82600000000002</v>
      </c>
      <c r="F62" s="395">
        <f t="shared" si="6"/>
        <v>0</v>
      </c>
      <c r="G62" s="395"/>
      <c r="H62" s="1055">
        <v>0</v>
      </c>
      <c r="I62" s="395">
        <f t="shared" si="6"/>
        <v>0</v>
      </c>
      <c r="J62" s="1055">
        <v>1072.1858400000001</v>
      </c>
      <c r="K62" s="395">
        <f t="shared" si="6"/>
        <v>2</v>
      </c>
      <c r="L62" s="1055">
        <v>798.54025999999999</v>
      </c>
      <c r="M62" s="395">
        <v>0</v>
      </c>
      <c r="N62" s="1112">
        <v>14.45</v>
      </c>
      <c r="O62" s="1144">
        <f t="shared" si="6"/>
        <v>2883.0021000000002</v>
      </c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/>
      <c r="CB62" s="70"/>
      <c r="CC62" s="70"/>
      <c r="CD62" s="70"/>
      <c r="CE62" s="70"/>
      <c r="CF62" s="70"/>
      <c r="CG62" s="70"/>
      <c r="CH62" s="71"/>
    </row>
    <row r="63" spans="1:86" s="72" customFormat="1" ht="22.5" thickTop="1">
      <c r="A63" s="122" t="s">
        <v>324</v>
      </c>
      <c r="B63" s="125"/>
      <c r="C63" s="450"/>
      <c r="D63" s="452"/>
      <c r="E63" s="1056"/>
      <c r="F63" s="452"/>
      <c r="G63" s="452"/>
      <c r="H63" s="1056"/>
      <c r="I63" s="452"/>
      <c r="J63" s="1056"/>
      <c r="K63" s="452"/>
      <c r="L63" s="1056"/>
      <c r="M63" s="452"/>
      <c r="N63" s="1113"/>
      <c r="O63" s="1145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1"/>
    </row>
    <row r="64" spans="1:86" s="72" customFormat="1" ht="42">
      <c r="A64" s="163" t="s">
        <v>14</v>
      </c>
      <c r="B64" s="110"/>
      <c r="C64" s="509" t="s">
        <v>146</v>
      </c>
      <c r="D64" s="120"/>
      <c r="E64" s="1054"/>
      <c r="F64" s="120"/>
      <c r="G64" s="120">
        <v>2</v>
      </c>
      <c r="H64" s="1054">
        <v>466.62542000000002</v>
      </c>
      <c r="I64" s="120"/>
      <c r="J64" s="1054"/>
      <c r="K64" s="120"/>
      <c r="L64" s="1054"/>
      <c r="M64" s="120"/>
      <c r="N64" s="1111"/>
      <c r="O64" s="1146">
        <f t="shared" ref="O64:O127" si="7">N64+M64+L64+J64+H64+E64</f>
        <v>466.62542000000002</v>
      </c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70"/>
      <c r="CD64" s="70"/>
      <c r="CE64" s="70"/>
      <c r="CF64" s="70"/>
      <c r="CG64" s="70"/>
      <c r="CH64" s="71"/>
    </row>
    <row r="65" spans="1:86" s="72" customFormat="1" ht="42">
      <c r="A65" s="118"/>
      <c r="B65" s="110"/>
      <c r="C65" s="509" t="s">
        <v>147</v>
      </c>
      <c r="D65" s="120"/>
      <c r="E65" s="1054"/>
      <c r="F65" s="120"/>
      <c r="G65" s="120">
        <v>1</v>
      </c>
      <c r="H65" s="1054">
        <v>220</v>
      </c>
      <c r="I65" s="120"/>
      <c r="J65" s="1054"/>
      <c r="K65" s="120"/>
      <c r="L65" s="1054"/>
      <c r="M65" s="120"/>
      <c r="N65" s="1111"/>
      <c r="O65" s="1146">
        <f t="shared" si="7"/>
        <v>220</v>
      </c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70"/>
      <c r="CE65" s="70"/>
      <c r="CF65" s="70"/>
      <c r="CG65" s="70"/>
      <c r="CH65" s="71"/>
    </row>
    <row r="66" spans="1:86" s="72" customFormat="1" ht="21.75">
      <c r="A66" s="163" t="s">
        <v>14</v>
      </c>
      <c r="B66" s="110">
        <v>15</v>
      </c>
      <c r="C66" s="431" t="s">
        <v>148</v>
      </c>
      <c r="D66" s="120"/>
      <c r="E66" s="1054"/>
      <c r="F66" s="120"/>
      <c r="G66" s="120"/>
      <c r="H66" s="1054"/>
      <c r="I66" s="120"/>
      <c r="J66" s="1054"/>
      <c r="K66" s="120"/>
      <c r="L66" s="1054"/>
      <c r="M66" s="120"/>
      <c r="N66" s="1111"/>
      <c r="O66" s="1146">
        <f t="shared" si="7"/>
        <v>0</v>
      </c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70"/>
      <c r="CC66" s="70"/>
      <c r="CD66" s="70"/>
      <c r="CE66" s="70"/>
      <c r="CF66" s="70"/>
      <c r="CG66" s="70"/>
      <c r="CH66" s="71"/>
    </row>
    <row r="67" spans="1:86" s="72" customFormat="1" ht="42">
      <c r="A67" s="118"/>
      <c r="B67" s="110"/>
      <c r="C67" s="142" t="s">
        <v>149</v>
      </c>
      <c r="D67" s="120"/>
      <c r="E67" s="1054">
        <v>121.15</v>
      </c>
      <c r="F67" s="120"/>
      <c r="G67" s="120"/>
      <c r="H67" s="1054"/>
      <c r="I67" s="120"/>
      <c r="J67" s="1054"/>
      <c r="K67" s="120"/>
      <c r="L67" s="1054"/>
      <c r="M67" s="120"/>
      <c r="N67" s="1111"/>
      <c r="O67" s="1146">
        <f t="shared" si="7"/>
        <v>121.15</v>
      </c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0"/>
      <c r="CA67" s="70"/>
      <c r="CB67" s="70"/>
      <c r="CC67" s="70"/>
      <c r="CD67" s="70"/>
      <c r="CE67" s="70"/>
      <c r="CF67" s="70"/>
      <c r="CG67" s="70"/>
      <c r="CH67" s="71"/>
    </row>
    <row r="68" spans="1:86" s="72" customFormat="1" ht="42">
      <c r="A68" s="118"/>
      <c r="B68" s="110"/>
      <c r="C68" s="142" t="s">
        <v>150</v>
      </c>
      <c r="D68" s="120"/>
      <c r="E68" s="1054">
        <v>1113.086</v>
      </c>
      <c r="F68" s="120"/>
      <c r="G68" s="120"/>
      <c r="H68" s="1054"/>
      <c r="I68" s="120"/>
      <c r="J68" s="1054"/>
      <c r="K68" s="120"/>
      <c r="L68" s="1054"/>
      <c r="M68" s="120"/>
      <c r="N68" s="1111"/>
      <c r="O68" s="1146">
        <f t="shared" si="7"/>
        <v>1113.086</v>
      </c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0"/>
      <c r="CA68" s="70"/>
      <c r="CB68" s="70"/>
      <c r="CC68" s="70"/>
      <c r="CD68" s="70"/>
      <c r="CE68" s="70"/>
      <c r="CF68" s="70"/>
      <c r="CG68" s="70"/>
      <c r="CH68" s="71"/>
    </row>
    <row r="69" spans="1:86" s="72" customFormat="1" ht="21.75">
      <c r="A69" s="163"/>
      <c r="B69" s="110">
        <v>16</v>
      </c>
      <c r="C69" s="142" t="s">
        <v>151</v>
      </c>
      <c r="D69" s="120"/>
      <c r="E69" s="1054"/>
      <c r="F69" s="120"/>
      <c r="G69" s="120"/>
      <c r="H69" s="1054"/>
      <c r="I69" s="120"/>
      <c r="J69" s="1054">
        <v>347.55613</v>
      </c>
      <c r="K69" s="120"/>
      <c r="L69" s="1054"/>
      <c r="M69" s="120"/>
      <c r="N69" s="1111">
        <v>6.66</v>
      </c>
      <c r="O69" s="1146">
        <f t="shared" si="7"/>
        <v>354.21613000000002</v>
      </c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1"/>
    </row>
    <row r="70" spans="1:86" s="72" customFormat="1" ht="42">
      <c r="A70" s="118"/>
      <c r="B70" s="110">
        <v>17</v>
      </c>
      <c r="C70" s="142" t="s">
        <v>152</v>
      </c>
      <c r="D70" s="120"/>
      <c r="E70" s="1054"/>
      <c r="F70" s="120"/>
      <c r="G70" s="120"/>
      <c r="H70" s="1054"/>
      <c r="I70" s="120">
        <v>5</v>
      </c>
      <c r="J70" s="1054">
        <v>420.08199999999999</v>
      </c>
      <c r="K70" s="120"/>
      <c r="L70" s="1054"/>
      <c r="M70" s="120"/>
      <c r="N70" s="1111"/>
      <c r="O70" s="1146">
        <f t="shared" si="7"/>
        <v>420.08199999999999</v>
      </c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0"/>
      <c r="CA70" s="70"/>
      <c r="CB70" s="70"/>
      <c r="CC70" s="70"/>
      <c r="CD70" s="70"/>
      <c r="CE70" s="70"/>
      <c r="CF70" s="70"/>
      <c r="CG70" s="70"/>
      <c r="CH70" s="71"/>
    </row>
    <row r="71" spans="1:86" s="72" customFormat="1" ht="42">
      <c r="A71" s="118"/>
      <c r="B71" s="110"/>
      <c r="C71" s="142" t="s">
        <v>153</v>
      </c>
      <c r="D71" s="120"/>
      <c r="E71" s="1054">
        <v>271.63</v>
      </c>
      <c r="F71" s="120"/>
      <c r="G71" s="120"/>
      <c r="H71" s="1054"/>
      <c r="I71" s="120"/>
      <c r="J71" s="1054"/>
      <c r="K71" s="120"/>
      <c r="L71" s="1054"/>
      <c r="M71" s="120"/>
      <c r="N71" s="1111"/>
      <c r="O71" s="1146">
        <f t="shared" si="7"/>
        <v>271.63</v>
      </c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70"/>
      <c r="CB71" s="70"/>
      <c r="CC71" s="70"/>
      <c r="CD71" s="70"/>
      <c r="CE71" s="70"/>
      <c r="CF71" s="70"/>
      <c r="CG71" s="70"/>
      <c r="CH71" s="71"/>
    </row>
    <row r="72" spans="1:86" s="72" customFormat="1" ht="42">
      <c r="A72" s="118"/>
      <c r="B72" s="110">
        <v>18</v>
      </c>
      <c r="C72" s="142" t="s">
        <v>154</v>
      </c>
      <c r="D72" s="120"/>
      <c r="E72" s="1054">
        <v>0</v>
      </c>
      <c r="F72" s="120"/>
      <c r="G72" s="120"/>
      <c r="H72" s="1054"/>
      <c r="I72" s="120"/>
      <c r="J72" s="1054"/>
      <c r="K72" s="120"/>
      <c r="L72" s="1054"/>
      <c r="M72" s="120"/>
      <c r="N72" s="1111"/>
      <c r="O72" s="1146">
        <f t="shared" si="7"/>
        <v>0</v>
      </c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0"/>
      <c r="CA72" s="70"/>
      <c r="CB72" s="70"/>
      <c r="CC72" s="70"/>
      <c r="CD72" s="70"/>
      <c r="CE72" s="70"/>
      <c r="CF72" s="70"/>
      <c r="CG72" s="70"/>
      <c r="CH72" s="71"/>
    </row>
    <row r="73" spans="1:86" s="72" customFormat="1" ht="42">
      <c r="A73" s="118"/>
      <c r="B73" s="110"/>
      <c r="C73" s="142" t="s">
        <v>155</v>
      </c>
      <c r="D73" s="120"/>
      <c r="E73" s="1054">
        <v>488.92838</v>
      </c>
      <c r="F73" s="120"/>
      <c r="G73" s="120"/>
      <c r="H73" s="1054"/>
      <c r="I73" s="120"/>
      <c r="J73" s="1054"/>
      <c r="K73" s="120"/>
      <c r="L73" s="1054"/>
      <c r="M73" s="120"/>
      <c r="N73" s="1111"/>
      <c r="O73" s="1146">
        <f t="shared" si="7"/>
        <v>488.92838</v>
      </c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0"/>
      <c r="CA73" s="70"/>
      <c r="CB73" s="70"/>
      <c r="CC73" s="70"/>
      <c r="CD73" s="70"/>
      <c r="CE73" s="70"/>
      <c r="CF73" s="70"/>
      <c r="CG73" s="70"/>
      <c r="CH73" s="71"/>
    </row>
    <row r="74" spans="1:86" s="72" customFormat="1" ht="84">
      <c r="A74" s="118"/>
      <c r="B74" s="110"/>
      <c r="C74" s="142" t="s">
        <v>156</v>
      </c>
      <c r="D74" s="120"/>
      <c r="E74" s="1054">
        <v>1124.92</v>
      </c>
      <c r="F74" s="120"/>
      <c r="G74" s="120"/>
      <c r="H74" s="1054"/>
      <c r="I74" s="120"/>
      <c r="J74" s="1054"/>
      <c r="K74" s="120"/>
      <c r="L74" s="1054"/>
      <c r="M74" s="120"/>
      <c r="N74" s="1111"/>
      <c r="O74" s="1146">
        <f t="shared" si="7"/>
        <v>1124.92</v>
      </c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0"/>
      <c r="CA74" s="70"/>
      <c r="CB74" s="70"/>
      <c r="CC74" s="70"/>
      <c r="CD74" s="70"/>
      <c r="CE74" s="70"/>
      <c r="CF74" s="70"/>
      <c r="CG74" s="70"/>
      <c r="CH74" s="71"/>
    </row>
    <row r="75" spans="1:86" s="72" customFormat="1" ht="63">
      <c r="A75" s="118"/>
      <c r="B75" s="110">
        <v>19</v>
      </c>
      <c r="C75" s="142" t="s">
        <v>157</v>
      </c>
      <c r="D75" s="120"/>
      <c r="E75" s="1054">
        <v>1243.4849999999999</v>
      </c>
      <c r="F75" s="120"/>
      <c r="G75" s="120"/>
      <c r="H75" s="1054"/>
      <c r="I75" s="120"/>
      <c r="J75" s="1054">
        <v>366.14100000000002</v>
      </c>
      <c r="K75" s="120"/>
      <c r="L75" s="1054"/>
      <c r="M75" s="120"/>
      <c r="N75" s="1111"/>
      <c r="O75" s="1146">
        <f t="shared" si="7"/>
        <v>1609.626</v>
      </c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70"/>
      <c r="CC75" s="70"/>
      <c r="CD75" s="70"/>
      <c r="CE75" s="70"/>
      <c r="CF75" s="70"/>
      <c r="CG75" s="70"/>
      <c r="CH75" s="71"/>
    </row>
    <row r="76" spans="1:86" s="72" customFormat="1" ht="42">
      <c r="A76" s="118" t="s">
        <v>536</v>
      </c>
      <c r="B76" s="110">
        <v>20</v>
      </c>
      <c r="C76" s="142" t="s">
        <v>158</v>
      </c>
      <c r="D76" s="120"/>
      <c r="E76" s="1054"/>
      <c r="F76" s="120"/>
      <c r="G76" s="120"/>
      <c r="H76" s="1054"/>
      <c r="I76" s="120"/>
      <c r="J76" s="1054"/>
      <c r="K76" s="120"/>
      <c r="L76" s="1054"/>
      <c r="M76" s="120"/>
      <c r="N76" s="1111">
        <v>22.5</v>
      </c>
      <c r="O76" s="1146">
        <f t="shared" si="7"/>
        <v>22.5</v>
      </c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70"/>
      <c r="BI76" s="70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0"/>
      <c r="CA76" s="70"/>
      <c r="CB76" s="70"/>
      <c r="CC76" s="70"/>
      <c r="CD76" s="70"/>
      <c r="CE76" s="70"/>
      <c r="CF76" s="70"/>
      <c r="CG76" s="70"/>
      <c r="CH76" s="71"/>
    </row>
    <row r="77" spans="1:86" s="72" customFormat="1" ht="42">
      <c r="A77" s="118" t="s">
        <v>539</v>
      </c>
      <c r="B77" s="110">
        <v>21</v>
      </c>
      <c r="C77" s="142" t="s">
        <v>159</v>
      </c>
      <c r="D77" s="120"/>
      <c r="E77" s="1054"/>
      <c r="F77" s="120"/>
      <c r="G77" s="120"/>
      <c r="H77" s="1054"/>
      <c r="I77" s="120"/>
      <c r="J77" s="1054"/>
      <c r="K77" s="120"/>
      <c r="L77" s="1054"/>
      <c r="M77" s="120"/>
      <c r="N77" s="1111"/>
      <c r="O77" s="1146">
        <f t="shared" si="7"/>
        <v>0</v>
      </c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70"/>
      <c r="CC77" s="70"/>
      <c r="CD77" s="70"/>
      <c r="CE77" s="70"/>
      <c r="CF77" s="70"/>
      <c r="CG77" s="70"/>
      <c r="CH77" s="71"/>
    </row>
    <row r="78" spans="1:86" s="72" customFormat="1" ht="42">
      <c r="A78" s="118"/>
      <c r="B78" s="110"/>
      <c r="C78" s="142" t="s">
        <v>160</v>
      </c>
      <c r="D78" s="120">
        <v>8</v>
      </c>
      <c r="E78" s="1054">
        <v>978.08931000000007</v>
      </c>
      <c r="F78" s="120"/>
      <c r="G78" s="120"/>
      <c r="H78" s="1054"/>
      <c r="I78" s="120"/>
      <c r="J78" s="1054"/>
      <c r="K78" s="120"/>
      <c r="L78" s="1054"/>
      <c r="M78" s="120"/>
      <c r="N78" s="1111"/>
      <c r="O78" s="1146">
        <f t="shared" si="7"/>
        <v>978.08931000000007</v>
      </c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0"/>
      <c r="CH78" s="71"/>
    </row>
    <row r="79" spans="1:86" s="72" customFormat="1" ht="42">
      <c r="A79" s="118"/>
      <c r="B79" s="110"/>
      <c r="C79" s="142" t="s">
        <v>161</v>
      </c>
      <c r="D79" s="120"/>
      <c r="E79" s="1054"/>
      <c r="F79" s="120"/>
      <c r="G79" s="120"/>
      <c r="H79" s="1054"/>
      <c r="I79" s="120">
        <v>1</v>
      </c>
      <c r="J79" s="1054">
        <v>23.14</v>
      </c>
      <c r="K79" s="120"/>
      <c r="L79" s="1054"/>
      <c r="M79" s="120"/>
      <c r="N79" s="1111"/>
      <c r="O79" s="1146">
        <f t="shared" si="7"/>
        <v>23.14</v>
      </c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0"/>
      <c r="CG79" s="70"/>
      <c r="CH79" s="71"/>
    </row>
    <row r="80" spans="1:86" s="72" customFormat="1" ht="42">
      <c r="A80" s="118"/>
      <c r="B80" s="110"/>
      <c r="C80" s="142" t="s">
        <v>162</v>
      </c>
      <c r="D80" s="120">
        <v>4</v>
      </c>
      <c r="E80" s="1054">
        <v>433.67099999999999</v>
      </c>
      <c r="F80" s="120"/>
      <c r="G80" s="120"/>
      <c r="H80" s="1054"/>
      <c r="I80" s="120"/>
      <c r="J80" s="1054"/>
      <c r="K80" s="120"/>
      <c r="L80" s="1054"/>
      <c r="M80" s="120"/>
      <c r="N80" s="1111"/>
      <c r="O80" s="1146">
        <f t="shared" si="7"/>
        <v>433.67099999999999</v>
      </c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70"/>
      <c r="CD80" s="70"/>
      <c r="CE80" s="70"/>
      <c r="CF80" s="70"/>
      <c r="CG80" s="70"/>
      <c r="CH80" s="71"/>
    </row>
    <row r="81" spans="1:86" s="72" customFormat="1" ht="21.75">
      <c r="A81" s="118"/>
      <c r="B81" s="110">
        <v>22</v>
      </c>
      <c r="C81" s="142" t="s">
        <v>305</v>
      </c>
      <c r="D81" s="120"/>
      <c r="E81" s="1054">
        <v>0</v>
      </c>
      <c r="F81" s="120"/>
      <c r="G81" s="120"/>
      <c r="H81" s="1054"/>
      <c r="I81" s="120"/>
      <c r="J81" s="1054"/>
      <c r="K81" s="120"/>
      <c r="L81" s="1054"/>
      <c r="M81" s="120"/>
      <c r="N81" s="1111"/>
      <c r="O81" s="1146">
        <f t="shared" si="7"/>
        <v>0</v>
      </c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70"/>
      <c r="CD81" s="70"/>
      <c r="CE81" s="70"/>
      <c r="CF81" s="70"/>
      <c r="CG81" s="70"/>
      <c r="CH81" s="71"/>
    </row>
    <row r="82" spans="1:86" s="72" customFormat="1" ht="42">
      <c r="A82" s="118"/>
      <c r="B82" s="110"/>
      <c r="C82" s="142" t="s">
        <v>306</v>
      </c>
      <c r="D82" s="120"/>
      <c r="E82" s="1054">
        <v>600</v>
      </c>
      <c r="F82" s="120"/>
      <c r="G82" s="120"/>
      <c r="H82" s="1054"/>
      <c r="I82" s="120"/>
      <c r="J82" s="1054"/>
      <c r="K82" s="120"/>
      <c r="L82" s="1054"/>
      <c r="M82" s="120"/>
      <c r="N82" s="1111"/>
      <c r="O82" s="1146">
        <f t="shared" si="7"/>
        <v>600</v>
      </c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70"/>
      <c r="CD82" s="70"/>
      <c r="CE82" s="70"/>
      <c r="CF82" s="70"/>
      <c r="CG82" s="70"/>
      <c r="CH82" s="71"/>
    </row>
    <row r="83" spans="1:86" s="72" customFormat="1" ht="42">
      <c r="A83" s="118"/>
      <c r="B83" s="110">
        <v>23</v>
      </c>
      <c r="C83" s="142" t="s">
        <v>163</v>
      </c>
      <c r="D83" s="120"/>
      <c r="E83" s="1054"/>
      <c r="F83" s="120"/>
      <c r="G83" s="120"/>
      <c r="H83" s="1054"/>
      <c r="I83" s="120"/>
      <c r="J83" s="1054">
        <v>113.5</v>
      </c>
      <c r="K83" s="120"/>
      <c r="L83" s="1054"/>
      <c r="M83" s="120"/>
      <c r="N83" s="1111"/>
      <c r="O83" s="1146">
        <f t="shared" si="7"/>
        <v>113.5</v>
      </c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70"/>
      <c r="CC83" s="70"/>
      <c r="CD83" s="70"/>
      <c r="CE83" s="70"/>
      <c r="CF83" s="70"/>
      <c r="CG83" s="70"/>
      <c r="CH83" s="71"/>
    </row>
    <row r="84" spans="1:86" s="72" customFormat="1" ht="21.75">
      <c r="A84" s="118"/>
      <c r="B84" s="110"/>
      <c r="C84" s="142" t="s">
        <v>164</v>
      </c>
      <c r="D84" s="120"/>
      <c r="E84" s="1054"/>
      <c r="F84" s="120"/>
      <c r="G84" s="120"/>
      <c r="H84" s="1054"/>
      <c r="I84" s="120"/>
      <c r="J84" s="1054"/>
      <c r="K84" s="120"/>
      <c r="L84" s="1054"/>
      <c r="M84" s="120">
        <v>534.95799999999997</v>
      </c>
      <c r="N84" s="1111"/>
      <c r="O84" s="1146">
        <f t="shared" si="7"/>
        <v>534.95799999999997</v>
      </c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1"/>
    </row>
    <row r="85" spans="1:86" s="72" customFormat="1" ht="42">
      <c r="A85" s="118"/>
      <c r="B85" s="110"/>
      <c r="C85" s="142" t="s">
        <v>165</v>
      </c>
      <c r="D85" s="120"/>
      <c r="E85" s="1054"/>
      <c r="F85" s="120"/>
      <c r="G85" s="120"/>
      <c r="H85" s="1054"/>
      <c r="I85" s="120"/>
      <c r="J85" s="1054"/>
      <c r="K85" s="120"/>
      <c r="L85" s="1054"/>
      <c r="M85" s="120"/>
      <c r="N85" s="1111"/>
      <c r="O85" s="1146">
        <f t="shared" si="7"/>
        <v>0</v>
      </c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1"/>
    </row>
    <row r="86" spans="1:86" s="72" customFormat="1" ht="63">
      <c r="A86" s="118"/>
      <c r="B86" s="110"/>
      <c r="C86" s="142" t="s">
        <v>166</v>
      </c>
      <c r="D86" s="120"/>
      <c r="E86" s="1054">
        <v>678.03499999999997</v>
      </c>
      <c r="F86" s="120"/>
      <c r="G86" s="120"/>
      <c r="H86" s="1054"/>
      <c r="I86" s="120">
        <v>1</v>
      </c>
      <c r="J86" s="1054">
        <v>4.95</v>
      </c>
      <c r="K86" s="120"/>
      <c r="L86" s="1054"/>
      <c r="M86" s="120"/>
      <c r="N86" s="1111"/>
      <c r="O86" s="1146">
        <f t="shared" si="7"/>
        <v>682.98500000000001</v>
      </c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70"/>
      <c r="BI86" s="70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70"/>
      <c r="BX86" s="70"/>
      <c r="BY86" s="70"/>
      <c r="BZ86" s="70"/>
      <c r="CA86" s="70"/>
      <c r="CB86" s="70"/>
      <c r="CC86" s="70"/>
      <c r="CD86" s="70"/>
      <c r="CE86" s="70"/>
      <c r="CF86" s="70"/>
      <c r="CG86" s="70"/>
      <c r="CH86" s="71"/>
    </row>
    <row r="87" spans="1:86" s="72" customFormat="1" ht="63">
      <c r="A87" s="177" t="s">
        <v>50</v>
      </c>
      <c r="B87" s="110">
        <v>24</v>
      </c>
      <c r="C87" s="142" t="s">
        <v>167</v>
      </c>
      <c r="D87" s="120"/>
      <c r="E87" s="1054"/>
      <c r="F87" s="120"/>
      <c r="G87" s="120"/>
      <c r="H87" s="1054"/>
      <c r="I87" s="120"/>
      <c r="J87" s="1054"/>
      <c r="K87" s="120"/>
      <c r="L87" s="1054"/>
      <c r="M87" s="120"/>
      <c r="N87" s="1111">
        <v>2.79</v>
      </c>
      <c r="O87" s="1146">
        <f t="shared" si="7"/>
        <v>2.79</v>
      </c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70"/>
      <c r="BI87" s="70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70"/>
      <c r="BX87" s="70"/>
      <c r="BY87" s="70"/>
      <c r="BZ87" s="70"/>
      <c r="CA87" s="70"/>
      <c r="CB87" s="70"/>
      <c r="CC87" s="70"/>
      <c r="CD87" s="70"/>
      <c r="CE87" s="70"/>
      <c r="CF87" s="70"/>
      <c r="CG87" s="70"/>
      <c r="CH87" s="71"/>
    </row>
    <row r="88" spans="1:86" s="72" customFormat="1" ht="42">
      <c r="A88" s="386" t="s">
        <v>542</v>
      </c>
      <c r="B88" s="110">
        <v>25</v>
      </c>
      <c r="C88" s="142" t="s">
        <v>168</v>
      </c>
      <c r="D88" s="120"/>
      <c r="E88" s="1054"/>
      <c r="F88" s="120"/>
      <c r="G88" s="120"/>
      <c r="H88" s="1054"/>
      <c r="I88" s="120"/>
      <c r="J88" s="1054"/>
      <c r="K88" s="120"/>
      <c r="L88" s="1054"/>
      <c r="M88" s="120"/>
      <c r="N88" s="1111">
        <v>0</v>
      </c>
      <c r="O88" s="1146">
        <f t="shared" si="7"/>
        <v>0</v>
      </c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70"/>
      <c r="BX88" s="70"/>
      <c r="BY88" s="70"/>
      <c r="BZ88" s="70"/>
      <c r="CA88" s="70"/>
      <c r="CB88" s="70"/>
      <c r="CC88" s="70"/>
      <c r="CD88" s="70"/>
      <c r="CE88" s="70"/>
      <c r="CF88" s="70"/>
      <c r="CG88" s="70"/>
      <c r="CH88" s="71"/>
    </row>
    <row r="89" spans="1:86" s="72" customFormat="1" ht="63">
      <c r="A89" s="118"/>
      <c r="B89" s="110"/>
      <c r="C89" s="142" t="s">
        <v>169</v>
      </c>
      <c r="D89" s="120"/>
      <c r="E89" s="1054"/>
      <c r="F89" s="120"/>
      <c r="G89" s="120"/>
      <c r="H89" s="1054"/>
      <c r="I89" s="120"/>
      <c r="J89" s="1054"/>
      <c r="K89" s="120"/>
      <c r="L89" s="1054"/>
      <c r="M89" s="120"/>
      <c r="N89" s="1111">
        <v>148.36000000000001</v>
      </c>
      <c r="O89" s="1146">
        <f t="shared" si="7"/>
        <v>148.36000000000001</v>
      </c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70"/>
      <c r="BI89" s="70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0"/>
      <c r="BY89" s="70"/>
      <c r="BZ89" s="70"/>
      <c r="CA89" s="70"/>
      <c r="CB89" s="70"/>
      <c r="CC89" s="70"/>
      <c r="CD89" s="70"/>
      <c r="CE89" s="70"/>
      <c r="CF89" s="70"/>
      <c r="CG89" s="70"/>
      <c r="CH89" s="71"/>
    </row>
    <row r="90" spans="1:86" s="72" customFormat="1" ht="63">
      <c r="A90" s="177" t="s">
        <v>50</v>
      </c>
      <c r="B90" s="110">
        <v>26</v>
      </c>
      <c r="C90" s="142" t="s">
        <v>170</v>
      </c>
      <c r="D90" s="120"/>
      <c r="E90" s="1054"/>
      <c r="F90" s="120"/>
      <c r="G90" s="120"/>
      <c r="H90" s="1054"/>
      <c r="I90" s="120"/>
      <c r="J90" s="1054"/>
      <c r="K90" s="120"/>
      <c r="L90" s="1054"/>
      <c r="M90" s="120"/>
      <c r="N90" s="1111"/>
      <c r="O90" s="1146">
        <f t="shared" si="7"/>
        <v>0</v>
      </c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/>
      <c r="BY90" s="70"/>
      <c r="BZ90" s="70"/>
      <c r="CA90" s="70"/>
      <c r="CB90" s="70"/>
      <c r="CC90" s="70"/>
      <c r="CD90" s="70"/>
      <c r="CE90" s="70"/>
      <c r="CF90" s="70"/>
      <c r="CG90" s="70"/>
      <c r="CH90" s="71"/>
    </row>
    <row r="91" spans="1:86" s="72" customFormat="1" ht="63">
      <c r="A91" s="118"/>
      <c r="B91" s="110"/>
      <c r="C91" s="142" t="s">
        <v>171</v>
      </c>
      <c r="D91" s="120"/>
      <c r="E91" s="1057">
        <v>466.42851999999999</v>
      </c>
      <c r="F91" s="120"/>
      <c r="G91" s="120"/>
      <c r="H91" s="1054"/>
      <c r="I91" s="120"/>
      <c r="J91" s="1054"/>
      <c r="K91" s="120"/>
      <c r="L91" s="1054"/>
      <c r="M91" s="120"/>
      <c r="N91" s="1111"/>
      <c r="O91" s="1146">
        <f t="shared" si="7"/>
        <v>466.42851999999999</v>
      </c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70"/>
      <c r="BX91" s="70"/>
      <c r="BY91" s="70"/>
      <c r="BZ91" s="70"/>
      <c r="CA91" s="70"/>
      <c r="CB91" s="70"/>
      <c r="CC91" s="70"/>
      <c r="CD91" s="70"/>
      <c r="CE91" s="70"/>
      <c r="CF91" s="70"/>
      <c r="CG91" s="70"/>
      <c r="CH91" s="71"/>
    </row>
    <row r="92" spans="1:86" s="72" customFormat="1" ht="42">
      <c r="A92" s="118"/>
      <c r="B92" s="110"/>
      <c r="C92" s="142" t="s">
        <v>172</v>
      </c>
      <c r="D92" s="120"/>
      <c r="E92" s="1054">
        <v>0</v>
      </c>
      <c r="F92" s="120"/>
      <c r="G92" s="120"/>
      <c r="H92" s="1054"/>
      <c r="I92" s="120"/>
      <c r="J92" s="1054"/>
      <c r="K92" s="120"/>
      <c r="L92" s="1054"/>
      <c r="M92" s="120"/>
      <c r="N92" s="1114">
        <v>10.199999999999999</v>
      </c>
      <c r="O92" s="1146">
        <f t="shared" si="7"/>
        <v>10.199999999999999</v>
      </c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70"/>
      <c r="BI92" s="70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70"/>
      <c r="BX92" s="70"/>
      <c r="BY92" s="70"/>
      <c r="BZ92" s="70"/>
      <c r="CA92" s="70"/>
      <c r="CB92" s="70"/>
      <c r="CC92" s="70"/>
      <c r="CD92" s="70"/>
      <c r="CE92" s="70"/>
      <c r="CF92" s="70"/>
      <c r="CG92" s="70"/>
      <c r="CH92" s="71"/>
    </row>
    <row r="93" spans="1:86" s="72" customFormat="1" ht="42">
      <c r="A93" s="118"/>
      <c r="B93" s="110">
        <v>27</v>
      </c>
      <c r="C93" s="142" t="s">
        <v>173</v>
      </c>
      <c r="D93" s="120"/>
      <c r="E93" s="1054"/>
      <c r="F93" s="120"/>
      <c r="G93" s="120"/>
      <c r="H93" s="1054"/>
      <c r="I93" s="120"/>
      <c r="J93" s="1054">
        <v>452.48680000000002</v>
      </c>
      <c r="K93" s="120"/>
      <c r="L93" s="1054"/>
      <c r="M93" s="120"/>
      <c r="N93" s="1111"/>
      <c r="O93" s="1146">
        <f t="shared" si="7"/>
        <v>452.48680000000002</v>
      </c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70"/>
      <c r="BI93" s="70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70"/>
      <c r="BX93" s="70"/>
      <c r="BY93" s="70"/>
      <c r="BZ93" s="70"/>
      <c r="CA93" s="70"/>
      <c r="CB93" s="70"/>
      <c r="CC93" s="70"/>
      <c r="CD93" s="70"/>
      <c r="CE93" s="70"/>
      <c r="CF93" s="70"/>
      <c r="CG93" s="70"/>
      <c r="CH93" s="71"/>
    </row>
    <row r="94" spans="1:86" s="72" customFormat="1" ht="60.75">
      <c r="A94" s="430" t="s">
        <v>284</v>
      </c>
      <c r="B94" s="110">
        <v>28</v>
      </c>
      <c r="C94" s="142" t="s">
        <v>174</v>
      </c>
      <c r="D94" s="120"/>
      <c r="E94" s="1054"/>
      <c r="F94" s="120"/>
      <c r="G94" s="120"/>
      <c r="H94" s="1054"/>
      <c r="I94" s="120"/>
      <c r="J94" s="1054"/>
      <c r="K94" s="120"/>
      <c r="L94" s="1054"/>
      <c r="M94" s="120"/>
      <c r="N94" s="1111"/>
      <c r="O94" s="1146">
        <f t="shared" si="7"/>
        <v>0</v>
      </c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70"/>
      <c r="BI94" s="70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70"/>
      <c r="BX94" s="70"/>
      <c r="BY94" s="70"/>
      <c r="BZ94" s="70"/>
      <c r="CA94" s="70"/>
      <c r="CB94" s="70"/>
      <c r="CC94" s="70"/>
      <c r="CD94" s="70"/>
      <c r="CE94" s="70"/>
      <c r="CF94" s="70"/>
      <c r="CG94" s="70"/>
      <c r="CH94" s="71"/>
    </row>
    <row r="95" spans="1:86" s="72" customFormat="1" ht="42">
      <c r="A95" s="118"/>
      <c r="B95" s="110"/>
      <c r="C95" s="142" t="s">
        <v>175</v>
      </c>
      <c r="D95" s="120"/>
      <c r="E95" s="1054"/>
      <c r="F95" s="120"/>
      <c r="G95" s="120"/>
      <c r="H95" s="1054"/>
      <c r="I95" s="120">
        <v>7</v>
      </c>
      <c r="J95" s="1054">
        <v>563.26</v>
      </c>
      <c r="K95" s="120"/>
      <c r="L95" s="1054"/>
      <c r="M95" s="120"/>
      <c r="N95" s="1111"/>
      <c r="O95" s="1146">
        <f t="shared" si="7"/>
        <v>563.26</v>
      </c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70"/>
      <c r="BI95" s="70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70"/>
      <c r="CD95" s="70"/>
      <c r="CE95" s="70"/>
      <c r="CF95" s="70"/>
      <c r="CG95" s="70"/>
      <c r="CH95" s="71"/>
    </row>
    <row r="96" spans="1:86" s="72" customFormat="1" ht="21.75">
      <c r="A96" s="118"/>
      <c r="B96" s="110">
        <v>29</v>
      </c>
      <c r="C96" s="142" t="s">
        <v>176</v>
      </c>
      <c r="D96" s="120"/>
      <c r="E96" s="1054"/>
      <c r="F96" s="120"/>
      <c r="G96" s="120"/>
      <c r="H96" s="1054"/>
      <c r="I96" s="120"/>
      <c r="J96" s="1054"/>
      <c r="K96" s="120"/>
      <c r="L96" s="1054"/>
      <c r="M96" s="120"/>
      <c r="N96" s="1111"/>
      <c r="O96" s="1146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70"/>
      <c r="BI96" s="70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70"/>
      <c r="BX96" s="70"/>
      <c r="BY96" s="70"/>
      <c r="BZ96" s="70"/>
      <c r="CA96" s="70"/>
      <c r="CB96" s="70"/>
      <c r="CC96" s="70"/>
      <c r="CD96" s="70"/>
      <c r="CE96" s="70"/>
      <c r="CF96" s="70"/>
      <c r="CG96" s="70"/>
      <c r="CH96" s="71"/>
    </row>
    <row r="97" spans="1:86" s="72" customFormat="1" ht="63">
      <c r="A97" s="118"/>
      <c r="B97" s="110"/>
      <c r="C97" s="142" t="s">
        <v>177</v>
      </c>
      <c r="D97" s="120"/>
      <c r="E97" s="1054"/>
      <c r="F97" s="120"/>
      <c r="G97" s="120"/>
      <c r="H97" s="1054"/>
      <c r="I97" s="120"/>
      <c r="J97" s="1054">
        <v>157.20249999999999</v>
      </c>
      <c r="K97" s="120"/>
      <c r="L97" s="1054"/>
      <c r="M97" s="120"/>
      <c r="N97" s="1111"/>
      <c r="O97" s="1146">
        <f t="shared" si="7"/>
        <v>157.20249999999999</v>
      </c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70"/>
      <c r="CD97" s="70"/>
      <c r="CE97" s="70"/>
      <c r="CF97" s="70"/>
      <c r="CG97" s="70"/>
      <c r="CH97" s="71"/>
    </row>
    <row r="98" spans="1:86" s="72" customFormat="1" ht="63">
      <c r="A98" s="118"/>
      <c r="B98" s="110"/>
      <c r="C98" s="142" t="s">
        <v>178</v>
      </c>
      <c r="D98" s="120"/>
      <c r="E98" s="1054">
        <v>430.27890000000002</v>
      </c>
      <c r="F98" s="120"/>
      <c r="G98" s="120"/>
      <c r="H98" s="1054"/>
      <c r="I98" s="120"/>
      <c r="J98" s="1054"/>
      <c r="K98" s="120"/>
      <c r="L98" s="1054"/>
      <c r="M98" s="120"/>
      <c r="N98" s="1111"/>
      <c r="O98" s="1146">
        <f t="shared" si="7"/>
        <v>430.27890000000002</v>
      </c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70"/>
      <c r="CD98" s="70"/>
      <c r="CE98" s="70"/>
      <c r="CF98" s="70"/>
      <c r="CG98" s="70"/>
      <c r="CH98" s="71"/>
    </row>
    <row r="99" spans="1:86" s="72" customFormat="1" ht="42">
      <c r="A99" s="118" t="s">
        <v>543</v>
      </c>
      <c r="B99" s="110"/>
      <c r="C99" s="142" t="s">
        <v>179</v>
      </c>
      <c r="D99" s="120"/>
      <c r="E99" s="1054"/>
      <c r="F99" s="120"/>
      <c r="G99" s="120"/>
      <c r="H99" s="1054"/>
      <c r="I99" s="120"/>
      <c r="J99" s="1054">
        <v>17.422000000000001</v>
      </c>
      <c r="K99" s="120"/>
      <c r="L99" s="1054"/>
      <c r="M99" s="120"/>
      <c r="N99" s="1111"/>
      <c r="O99" s="1146">
        <f t="shared" si="7"/>
        <v>17.422000000000001</v>
      </c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70"/>
      <c r="BI99" s="70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70"/>
      <c r="BX99" s="70"/>
      <c r="BY99" s="70"/>
      <c r="BZ99" s="70"/>
      <c r="CA99" s="70"/>
      <c r="CB99" s="70"/>
      <c r="CC99" s="70"/>
      <c r="CD99" s="70"/>
      <c r="CE99" s="70"/>
      <c r="CF99" s="70"/>
      <c r="CG99" s="70"/>
      <c r="CH99" s="71"/>
    </row>
    <row r="100" spans="1:86" s="72" customFormat="1" ht="63">
      <c r="A100" s="118"/>
      <c r="B100" s="110"/>
      <c r="C100" s="142" t="s">
        <v>180</v>
      </c>
      <c r="D100" s="120"/>
      <c r="E100" s="1054">
        <v>246.55544</v>
      </c>
      <c r="F100" s="120"/>
      <c r="G100" s="120"/>
      <c r="H100" s="1054"/>
      <c r="I100" s="120"/>
      <c r="J100" s="1054"/>
      <c r="K100" s="120"/>
      <c r="L100" s="1054"/>
      <c r="M100" s="120"/>
      <c r="N100" s="1111"/>
      <c r="O100" s="1146">
        <f t="shared" si="7"/>
        <v>246.55544</v>
      </c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70"/>
      <c r="BI100" s="70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70"/>
      <c r="BX100" s="70"/>
      <c r="BY100" s="70"/>
      <c r="BZ100" s="70"/>
      <c r="CA100" s="70"/>
      <c r="CB100" s="70"/>
      <c r="CC100" s="70"/>
      <c r="CD100" s="70"/>
      <c r="CE100" s="70"/>
      <c r="CF100" s="70"/>
      <c r="CG100" s="70"/>
      <c r="CH100" s="71"/>
    </row>
    <row r="101" spans="1:86" s="72" customFormat="1" ht="42">
      <c r="A101" s="118"/>
      <c r="B101" s="110"/>
      <c r="C101" s="142" t="s">
        <v>181</v>
      </c>
      <c r="D101" s="120"/>
      <c r="E101" s="1054"/>
      <c r="F101" s="120"/>
      <c r="G101" s="120"/>
      <c r="H101" s="1054"/>
      <c r="I101" s="120"/>
      <c r="J101" s="1054"/>
      <c r="K101" s="120"/>
      <c r="L101" s="1054"/>
      <c r="M101" s="120"/>
      <c r="N101" s="1111">
        <v>150.21</v>
      </c>
      <c r="O101" s="1146">
        <f t="shared" si="7"/>
        <v>150.21</v>
      </c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70"/>
      <c r="BX101" s="70"/>
      <c r="BY101" s="70"/>
      <c r="BZ101" s="70"/>
      <c r="CA101" s="70"/>
      <c r="CB101" s="70"/>
      <c r="CC101" s="70"/>
      <c r="CD101" s="70"/>
      <c r="CE101" s="70"/>
      <c r="CF101" s="70"/>
      <c r="CG101" s="70"/>
      <c r="CH101" s="71"/>
    </row>
    <row r="102" spans="1:86" s="72" customFormat="1" ht="63">
      <c r="A102" s="118"/>
      <c r="B102" s="110"/>
      <c r="C102" s="142" t="s">
        <v>182</v>
      </c>
      <c r="D102" s="120"/>
      <c r="E102" s="1054"/>
      <c r="F102" s="120"/>
      <c r="G102" s="120"/>
      <c r="H102" s="1054"/>
      <c r="I102" s="120"/>
      <c r="J102" s="1054"/>
      <c r="K102" s="120"/>
      <c r="L102" s="1054"/>
      <c r="M102" s="120"/>
      <c r="N102" s="1111">
        <v>8.42</v>
      </c>
      <c r="O102" s="1146">
        <f t="shared" si="7"/>
        <v>8.42</v>
      </c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70"/>
      <c r="BI102" s="70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70"/>
      <c r="BX102" s="70"/>
      <c r="BY102" s="70"/>
      <c r="BZ102" s="70"/>
      <c r="CA102" s="70"/>
      <c r="CB102" s="70"/>
      <c r="CC102" s="70"/>
      <c r="CD102" s="70"/>
      <c r="CE102" s="70"/>
      <c r="CF102" s="70"/>
      <c r="CG102" s="70"/>
      <c r="CH102" s="71"/>
    </row>
    <row r="103" spans="1:86" s="72" customFormat="1" ht="42">
      <c r="A103" s="118"/>
      <c r="B103" s="110">
        <v>30</v>
      </c>
      <c r="C103" s="142" t="s">
        <v>183</v>
      </c>
      <c r="D103" s="120"/>
      <c r="E103" s="1054"/>
      <c r="F103" s="120"/>
      <c r="G103" s="120"/>
      <c r="H103" s="1054"/>
      <c r="I103" s="120"/>
      <c r="J103" s="1054"/>
      <c r="K103" s="120"/>
      <c r="L103" s="1054"/>
      <c r="M103" s="120"/>
      <c r="N103" s="1111"/>
      <c r="O103" s="1146">
        <f t="shared" si="7"/>
        <v>0</v>
      </c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0"/>
      <c r="CH103" s="71"/>
    </row>
    <row r="104" spans="1:86" s="72" customFormat="1" ht="21.75">
      <c r="A104" s="118"/>
      <c r="B104" s="110"/>
      <c r="C104" s="142" t="s">
        <v>184</v>
      </c>
      <c r="D104" s="120">
        <v>6</v>
      </c>
      <c r="E104" s="1054">
        <v>137.76</v>
      </c>
      <c r="F104" s="120"/>
      <c r="G104" s="120"/>
      <c r="H104" s="1054"/>
      <c r="I104" s="120"/>
      <c r="J104" s="1054"/>
      <c r="K104" s="120"/>
      <c r="L104" s="1054"/>
      <c r="M104" s="120"/>
      <c r="N104" s="1111"/>
      <c r="O104" s="1146">
        <f t="shared" si="7"/>
        <v>137.76</v>
      </c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70"/>
      <c r="BI104" s="70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70"/>
      <c r="BX104" s="70"/>
      <c r="BY104" s="70"/>
      <c r="BZ104" s="70"/>
      <c r="CA104" s="70"/>
      <c r="CB104" s="70"/>
      <c r="CC104" s="70"/>
      <c r="CD104" s="70"/>
      <c r="CE104" s="70"/>
      <c r="CF104" s="70"/>
      <c r="CG104" s="70"/>
      <c r="CH104" s="71"/>
    </row>
    <row r="105" spans="1:86" s="72" customFormat="1" ht="42">
      <c r="A105" s="118" t="s">
        <v>535</v>
      </c>
      <c r="B105" s="110">
        <v>31</v>
      </c>
      <c r="C105" s="142" t="s">
        <v>185</v>
      </c>
      <c r="D105" s="120"/>
      <c r="E105" s="1054"/>
      <c r="F105" s="120"/>
      <c r="G105" s="120"/>
      <c r="H105" s="1054"/>
      <c r="I105" s="120"/>
      <c r="J105" s="1054"/>
      <c r="K105" s="120"/>
      <c r="L105" s="1054"/>
      <c r="M105" s="120"/>
      <c r="N105" s="1111"/>
      <c r="O105" s="1146">
        <f t="shared" si="7"/>
        <v>0</v>
      </c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70"/>
      <c r="CC105" s="70"/>
      <c r="CD105" s="70"/>
      <c r="CE105" s="70"/>
      <c r="CF105" s="70"/>
      <c r="CG105" s="70"/>
      <c r="CH105" s="71"/>
    </row>
    <row r="106" spans="1:86" s="72" customFormat="1" ht="42">
      <c r="A106" s="118"/>
      <c r="B106" s="110"/>
      <c r="C106" s="142" t="s">
        <v>307</v>
      </c>
      <c r="D106" s="120"/>
      <c r="E106" s="1054"/>
      <c r="F106" s="120"/>
      <c r="G106" s="120"/>
      <c r="H106" s="1054"/>
      <c r="I106" s="120"/>
      <c r="J106" s="1054"/>
      <c r="K106" s="120"/>
      <c r="L106" s="1054"/>
      <c r="M106" s="120"/>
      <c r="N106" s="1114">
        <v>118.565</v>
      </c>
      <c r="O106" s="1146">
        <f t="shared" si="7"/>
        <v>118.565</v>
      </c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70"/>
      <c r="BF106" s="70"/>
      <c r="BG106" s="70"/>
      <c r="BH106" s="70"/>
      <c r="BI106" s="70"/>
      <c r="BJ106" s="70"/>
      <c r="BK106" s="70"/>
      <c r="BL106" s="70"/>
      <c r="BM106" s="70"/>
      <c r="BN106" s="70"/>
      <c r="BO106" s="70"/>
      <c r="BP106" s="70"/>
      <c r="BQ106" s="70"/>
      <c r="BR106" s="70"/>
      <c r="BS106" s="70"/>
      <c r="BT106" s="70"/>
      <c r="BU106" s="70"/>
      <c r="BV106" s="70"/>
      <c r="BW106" s="70"/>
      <c r="BX106" s="70"/>
      <c r="BY106" s="70"/>
      <c r="BZ106" s="70"/>
      <c r="CA106" s="70"/>
      <c r="CB106" s="70"/>
      <c r="CC106" s="70"/>
      <c r="CD106" s="70"/>
      <c r="CE106" s="70"/>
      <c r="CF106" s="70"/>
      <c r="CG106" s="70"/>
      <c r="CH106" s="71"/>
    </row>
    <row r="107" spans="1:86" s="72" customFormat="1" ht="63">
      <c r="A107" s="118"/>
      <c r="B107" s="110"/>
      <c r="C107" s="142" t="s">
        <v>186</v>
      </c>
      <c r="D107" s="120"/>
      <c r="E107" s="1054"/>
      <c r="F107" s="120"/>
      <c r="G107" s="120"/>
      <c r="H107" s="1054"/>
      <c r="I107" s="120"/>
      <c r="J107" s="1054"/>
      <c r="K107" s="120"/>
      <c r="L107" s="1054"/>
      <c r="M107" s="120"/>
      <c r="N107" s="1111">
        <v>288.03613999999999</v>
      </c>
      <c r="O107" s="1146">
        <f t="shared" si="7"/>
        <v>288.03613999999999</v>
      </c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0"/>
      <c r="BD107" s="70"/>
      <c r="BE107" s="70"/>
      <c r="BF107" s="70"/>
      <c r="BG107" s="70"/>
      <c r="BH107" s="70"/>
      <c r="BI107" s="70"/>
      <c r="BJ107" s="70"/>
      <c r="BK107" s="70"/>
      <c r="BL107" s="70"/>
      <c r="BM107" s="70"/>
      <c r="BN107" s="70"/>
      <c r="BO107" s="70"/>
      <c r="BP107" s="70"/>
      <c r="BQ107" s="70"/>
      <c r="BR107" s="70"/>
      <c r="BS107" s="70"/>
      <c r="BT107" s="70"/>
      <c r="BU107" s="70"/>
      <c r="BV107" s="70"/>
      <c r="BW107" s="70"/>
      <c r="BX107" s="70"/>
      <c r="BY107" s="70"/>
      <c r="BZ107" s="70"/>
      <c r="CA107" s="70"/>
      <c r="CB107" s="70"/>
      <c r="CC107" s="70"/>
      <c r="CD107" s="70"/>
      <c r="CE107" s="70"/>
      <c r="CF107" s="70"/>
      <c r="CG107" s="70"/>
      <c r="CH107" s="71"/>
    </row>
    <row r="108" spans="1:86" s="72" customFormat="1" ht="21.75">
      <c r="A108" s="118"/>
      <c r="B108" s="110"/>
      <c r="C108" s="142" t="s">
        <v>187</v>
      </c>
      <c r="D108" s="120"/>
      <c r="E108" s="1054"/>
      <c r="F108" s="120"/>
      <c r="G108" s="120"/>
      <c r="H108" s="1054"/>
      <c r="I108" s="120"/>
      <c r="J108" s="1087">
        <v>25.582000000000001</v>
      </c>
      <c r="K108" s="120"/>
      <c r="L108" s="1054"/>
      <c r="M108" s="120"/>
      <c r="N108" s="1111"/>
      <c r="O108" s="1146">
        <f t="shared" si="7"/>
        <v>25.582000000000001</v>
      </c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70"/>
      <c r="BF108" s="70"/>
      <c r="BG108" s="70"/>
      <c r="BH108" s="70"/>
      <c r="BI108" s="70"/>
      <c r="BJ108" s="70"/>
      <c r="BK108" s="70"/>
      <c r="BL108" s="70"/>
      <c r="BM108" s="70"/>
      <c r="BN108" s="70"/>
      <c r="BO108" s="70"/>
      <c r="BP108" s="70"/>
      <c r="BQ108" s="70"/>
      <c r="BR108" s="70"/>
      <c r="BS108" s="70"/>
      <c r="BT108" s="70"/>
      <c r="BU108" s="70"/>
      <c r="BV108" s="70"/>
      <c r="BW108" s="70"/>
      <c r="BX108" s="70"/>
      <c r="BY108" s="70"/>
      <c r="BZ108" s="70"/>
      <c r="CA108" s="70"/>
      <c r="CB108" s="70"/>
      <c r="CC108" s="70"/>
      <c r="CD108" s="70"/>
      <c r="CE108" s="70"/>
      <c r="CF108" s="70"/>
      <c r="CG108" s="70"/>
      <c r="CH108" s="71"/>
    </row>
    <row r="109" spans="1:86" s="72" customFormat="1" ht="41.25">
      <c r="A109" s="118"/>
      <c r="B109" s="110"/>
      <c r="C109" s="139" t="s">
        <v>188</v>
      </c>
      <c r="D109" s="120"/>
      <c r="E109" s="1054"/>
      <c r="F109" s="120"/>
      <c r="G109" s="120"/>
      <c r="H109" s="1054"/>
      <c r="I109" s="120"/>
      <c r="J109" s="1054"/>
      <c r="K109" s="120"/>
      <c r="L109" s="1054"/>
      <c r="M109" s="120"/>
      <c r="N109" s="1111">
        <v>201.6</v>
      </c>
      <c r="O109" s="1146">
        <f t="shared" si="7"/>
        <v>201.6</v>
      </c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0"/>
      <c r="BE109" s="70"/>
      <c r="BF109" s="70"/>
      <c r="BG109" s="70"/>
      <c r="BH109" s="70"/>
      <c r="BI109" s="70"/>
      <c r="BJ109" s="70"/>
      <c r="BK109" s="70"/>
      <c r="BL109" s="70"/>
      <c r="BM109" s="70"/>
      <c r="BN109" s="70"/>
      <c r="BO109" s="70"/>
      <c r="BP109" s="70"/>
      <c r="BQ109" s="70"/>
      <c r="BR109" s="70"/>
      <c r="BS109" s="70"/>
      <c r="BT109" s="70"/>
      <c r="BU109" s="70"/>
      <c r="BV109" s="70"/>
      <c r="BW109" s="70"/>
      <c r="BX109" s="70"/>
      <c r="BY109" s="70"/>
      <c r="BZ109" s="70"/>
      <c r="CA109" s="70"/>
      <c r="CB109" s="70"/>
      <c r="CC109" s="70"/>
      <c r="CD109" s="70"/>
      <c r="CE109" s="70"/>
      <c r="CF109" s="70"/>
      <c r="CG109" s="70"/>
      <c r="CH109" s="71"/>
    </row>
    <row r="110" spans="1:86" s="72" customFormat="1" ht="41.25">
      <c r="A110" s="80" t="s">
        <v>541</v>
      </c>
      <c r="B110" s="125">
        <v>32</v>
      </c>
      <c r="C110" s="139" t="s">
        <v>325</v>
      </c>
      <c r="D110" s="131"/>
      <c r="E110" s="1058"/>
      <c r="F110" s="131"/>
      <c r="G110" s="131"/>
      <c r="H110" s="1058"/>
      <c r="I110" s="131"/>
      <c r="J110" s="1058"/>
      <c r="K110" s="131"/>
      <c r="L110" s="1058"/>
      <c r="M110" s="131"/>
      <c r="N110" s="1115">
        <v>0</v>
      </c>
      <c r="O110" s="1146">
        <f t="shared" si="7"/>
        <v>0</v>
      </c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  <c r="BC110" s="70"/>
      <c r="BD110" s="70"/>
      <c r="BE110" s="70"/>
      <c r="BF110" s="70"/>
      <c r="BG110" s="70"/>
      <c r="BH110" s="70"/>
      <c r="BI110" s="70"/>
      <c r="BJ110" s="70"/>
      <c r="BK110" s="70"/>
      <c r="BL110" s="70"/>
      <c r="BM110" s="70"/>
      <c r="BN110" s="70"/>
      <c r="BO110" s="70"/>
      <c r="BP110" s="70"/>
      <c r="BQ110" s="70"/>
      <c r="BR110" s="70"/>
      <c r="BS110" s="70"/>
      <c r="BT110" s="70"/>
      <c r="BU110" s="70"/>
      <c r="BV110" s="70"/>
      <c r="BW110" s="70"/>
      <c r="BX110" s="70"/>
      <c r="BY110" s="70"/>
      <c r="BZ110" s="70"/>
      <c r="CA110" s="70"/>
      <c r="CB110" s="70"/>
      <c r="CC110" s="70"/>
      <c r="CD110" s="70"/>
      <c r="CE110" s="70"/>
      <c r="CF110" s="70"/>
      <c r="CG110" s="70"/>
      <c r="CH110" s="71"/>
    </row>
    <row r="111" spans="1:86" s="72" customFormat="1" ht="41.25">
      <c r="A111" s="122"/>
      <c r="B111" s="125"/>
      <c r="C111" s="139" t="s">
        <v>326</v>
      </c>
      <c r="D111" s="131"/>
      <c r="E111" s="1058"/>
      <c r="F111" s="131"/>
      <c r="G111" s="131"/>
      <c r="H111" s="1058"/>
      <c r="I111" s="131"/>
      <c r="J111" s="1058"/>
      <c r="K111" s="131"/>
      <c r="L111" s="1058"/>
      <c r="M111" s="131">
        <v>7747.8901899999992</v>
      </c>
      <c r="N111" s="1115">
        <v>757.76260000000002</v>
      </c>
      <c r="O111" s="1146">
        <f t="shared" si="7"/>
        <v>8505.6527900000001</v>
      </c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70"/>
      <c r="BF111" s="70"/>
      <c r="BG111" s="70"/>
      <c r="BH111" s="70"/>
      <c r="BI111" s="70"/>
      <c r="BJ111" s="70"/>
      <c r="BK111" s="70"/>
      <c r="BL111" s="70"/>
      <c r="BM111" s="70"/>
      <c r="BN111" s="70"/>
      <c r="BO111" s="70"/>
      <c r="BP111" s="70"/>
      <c r="BQ111" s="70"/>
      <c r="BR111" s="70"/>
      <c r="BS111" s="70"/>
      <c r="BT111" s="70"/>
      <c r="BU111" s="70"/>
      <c r="BV111" s="70"/>
      <c r="BW111" s="70"/>
      <c r="BX111" s="70"/>
      <c r="BY111" s="70"/>
      <c r="BZ111" s="70"/>
      <c r="CA111" s="70"/>
      <c r="CB111" s="70"/>
      <c r="CC111" s="70"/>
      <c r="CD111" s="70"/>
      <c r="CE111" s="70"/>
      <c r="CF111" s="70"/>
      <c r="CG111" s="70"/>
      <c r="CH111" s="71"/>
    </row>
    <row r="112" spans="1:86" s="72" customFormat="1" ht="21.75">
      <c r="A112" s="122"/>
      <c r="B112" s="125"/>
      <c r="C112" s="139" t="s">
        <v>327</v>
      </c>
      <c r="D112" s="131"/>
      <c r="E112" s="1058">
        <v>1116.6410000000001</v>
      </c>
      <c r="F112" s="131"/>
      <c r="G112" s="131"/>
      <c r="H112" s="1058"/>
      <c r="I112" s="131"/>
      <c r="J112" s="1058"/>
      <c r="K112" s="131"/>
      <c r="L112" s="1058"/>
      <c r="M112" s="131"/>
      <c r="N112" s="1115"/>
      <c r="O112" s="1146">
        <f t="shared" si="7"/>
        <v>1116.6410000000001</v>
      </c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0"/>
      <c r="BE112" s="70"/>
      <c r="BF112" s="70"/>
      <c r="BG112" s="70"/>
      <c r="BH112" s="70"/>
      <c r="BI112" s="70"/>
      <c r="BJ112" s="70"/>
      <c r="BK112" s="70"/>
      <c r="BL112" s="70"/>
      <c r="BM112" s="70"/>
      <c r="BN112" s="70"/>
      <c r="BO112" s="70"/>
      <c r="BP112" s="70"/>
      <c r="BQ112" s="70"/>
      <c r="BR112" s="70"/>
      <c r="BS112" s="70"/>
      <c r="BT112" s="70"/>
      <c r="BU112" s="70"/>
      <c r="BV112" s="70"/>
      <c r="BW112" s="70"/>
      <c r="BX112" s="70"/>
      <c r="BY112" s="70"/>
      <c r="BZ112" s="70"/>
      <c r="CA112" s="70"/>
      <c r="CB112" s="70"/>
      <c r="CC112" s="70"/>
      <c r="CD112" s="70"/>
      <c r="CE112" s="70"/>
      <c r="CF112" s="70"/>
      <c r="CG112" s="70"/>
      <c r="CH112" s="71"/>
    </row>
    <row r="113" spans="1:86" s="72" customFormat="1" ht="40.5">
      <c r="A113" s="118" t="s">
        <v>535</v>
      </c>
      <c r="B113" s="125"/>
      <c r="C113" s="139" t="s">
        <v>230</v>
      </c>
      <c r="D113" s="131"/>
      <c r="E113" s="1058"/>
      <c r="F113" s="131"/>
      <c r="G113" s="131"/>
      <c r="H113" s="1058"/>
      <c r="I113" s="131"/>
      <c r="J113" s="1058"/>
      <c r="K113" s="131">
        <v>4</v>
      </c>
      <c r="L113" s="1058">
        <v>1531.9592700000001</v>
      </c>
      <c r="M113" s="131"/>
      <c r="N113" s="1115"/>
      <c r="O113" s="1146">
        <f t="shared" si="7"/>
        <v>1531.9592700000001</v>
      </c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BE113" s="70"/>
      <c r="BF113" s="70"/>
      <c r="BG113" s="70"/>
      <c r="BH113" s="70"/>
      <c r="BI113" s="70"/>
      <c r="BJ113" s="70"/>
      <c r="BK113" s="70"/>
      <c r="BL113" s="70"/>
      <c r="BM113" s="70"/>
      <c r="BN113" s="70"/>
      <c r="BO113" s="70"/>
      <c r="BP113" s="70"/>
      <c r="BQ113" s="70"/>
      <c r="BR113" s="70"/>
      <c r="BS113" s="70"/>
      <c r="BT113" s="70"/>
      <c r="BU113" s="70"/>
      <c r="BV113" s="70"/>
      <c r="BW113" s="70"/>
      <c r="BX113" s="70"/>
      <c r="BY113" s="70"/>
      <c r="BZ113" s="70"/>
      <c r="CA113" s="70"/>
      <c r="CB113" s="70"/>
      <c r="CC113" s="70"/>
      <c r="CD113" s="70"/>
      <c r="CE113" s="70"/>
      <c r="CF113" s="70"/>
      <c r="CG113" s="70"/>
      <c r="CH113" s="71"/>
    </row>
    <row r="114" spans="1:86" s="70" customFormat="1" ht="42">
      <c r="A114" s="80" t="s">
        <v>541</v>
      </c>
      <c r="B114" s="125">
        <v>33</v>
      </c>
      <c r="C114" s="142" t="s">
        <v>347</v>
      </c>
      <c r="D114" s="155"/>
      <c r="E114" s="1051"/>
      <c r="F114" s="155"/>
      <c r="G114" s="155"/>
      <c r="H114" s="1051"/>
      <c r="I114" s="155"/>
      <c r="J114" s="1051"/>
      <c r="K114" s="155"/>
      <c r="L114" s="1051"/>
      <c r="M114" s="155"/>
      <c r="N114" s="1116"/>
      <c r="O114" s="1146">
        <f t="shared" si="7"/>
        <v>0</v>
      </c>
    </row>
    <row r="115" spans="1:86" s="70" customFormat="1" ht="21.75">
      <c r="A115" s="122"/>
      <c r="B115" s="125"/>
      <c r="C115" s="142" t="s">
        <v>348</v>
      </c>
      <c r="D115" s="155"/>
      <c r="E115" s="1051"/>
      <c r="F115" s="155"/>
      <c r="G115" s="155"/>
      <c r="H115" s="1051"/>
      <c r="I115" s="155"/>
      <c r="J115" s="1051"/>
      <c r="K115" s="155"/>
      <c r="L115" s="1051"/>
      <c r="M115" s="1091">
        <v>3529.2919999999999</v>
      </c>
      <c r="N115" s="1117"/>
      <c r="O115" s="1146">
        <f t="shared" si="7"/>
        <v>3529.2919999999999</v>
      </c>
    </row>
    <row r="116" spans="1:86" s="70" customFormat="1" ht="21.75">
      <c r="A116" s="122"/>
      <c r="B116" s="125"/>
      <c r="C116" s="142" t="s">
        <v>349</v>
      </c>
      <c r="D116" s="155"/>
      <c r="E116" s="1051"/>
      <c r="F116" s="155"/>
      <c r="G116" s="155"/>
      <c r="H116" s="1051"/>
      <c r="I116" s="155"/>
      <c r="J116" s="1051"/>
      <c r="K116" s="155"/>
      <c r="L116" s="1051"/>
      <c r="M116" s="132"/>
      <c r="N116" s="1117">
        <v>94.689399999999992</v>
      </c>
      <c r="O116" s="1146">
        <f t="shared" si="7"/>
        <v>94.689399999999992</v>
      </c>
    </row>
    <row r="117" spans="1:86" s="70" customFormat="1" ht="42">
      <c r="A117" s="122"/>
      <c r="B117" s="125"/>
      <c r="C117" s="142" t="s">
        <v>350</v>
      </c>
      <c r="D117" s="155"/>
      <c r="E117" s="1051"/>
      <c r="F117" s="155"/>
      <c r="G117" s="155"/>
      <c r="H117" s="1051"/>
      <c r="I117" s="155"/>
      <c r="J117" s="1051"/>
      <c r="K117" s="155"/>
      <c r="L117" s="1051"/>
      <c r="M117" s="132"/>
      <c r="N117" s="1117">
        <v>222.61</v>
      </c>
      <c r="O117" s="1146">
        <f t="shared" si="7"/>
        <v>222.61</v>
      </c>
    </row>
    <row r="118" spans="1:86" s="70" customFormat="1" ht="63">
      <c r="A118" s="122"/>
      <c r="B118" s="125"/>
      <c r="C118" s="142" t="s">
        <v>351</v>
      </c>
      <c r="D118" s="155"/>
      <c r="E118" s="1051"/>
      <c r="F118" s="155"/>
      <c r="G118" s="155"/>
      <c r="H118" s="1051"/>
      <c r="I118" s="155"/>
      <c r="J118" s="1051"/>
      <c r="K118" s="155"/>
      <c r="L118" s="1051"/>
      <c r="M118" s="132"/>
      <c r="N118" s="1117">
        <v>109.658</v>
      </c>
      <c r="O118" s="1146">
        <f t="shared" si="7"/>
        <v>109.658</v>
      </c>
    </row>
    <row r="119" spans="1:86" s="70" customFormat="1" ht="42">
      <c r="A119" s="122"/>
      <c r="B119" s="125">
        <v>34</v>
      </c>
      <c r="C119" s="142" t="s">
        <v>352</v>
      </c>
      <c r="D119" s="155"/>
      <c r="E119" s="1051"/>
      <c r="F119" s="155"/>
      <c r="G119" s="155"/>
      <c r="H119" s="1051"/>
      <c r="I119" s="155"/>
      <c r="J119" s="1051"/>
      <c r="K119" s="155"/>
      <c r="L119" s="1051"/>
      <c r="M119" s="132"/>
      <c r="N119" s="1117"/>
      <c r="O119" s="1146">
        <f t="shared" si="7"/>
        <v>0</v>
      </c>
    </row>
    <row r="120" spans="1:86" s="70" customFormat="1" ht="21.75">
      <c r="A120" s="122"/>
      <c r="B120" s="125"/>
      <c r="C120" s="142" t="s">
        <v>348</v>
      </c>
      <c r="D120" s="155"/>
      <c r="E120" s="1051">
        <v>0</v>
      </c>
      <c r="F120" s="155"/>
      <c r="G120" s="155"/>
      <c r="H120" s="1051">
        <v>0</v>
      </c>
      <c r="I120" s="155"/>
      <c r="J120" s="1051">
        <v>0</v>
      </c>
      <c r="K120" s="155"/>
      <c r="L120" s="1051">
        <v>0</v>
      </c>
      <c r="M120" s="1091">
        <v>3168.4209999999998</v>
      </c>
      <c r="N120" s="1117">
        <v>0</v>
      </c>
      <c r="O120" s="1146">
        <f t="shared" si="7"/>
        <v>3168.4209999999998</v>
      </c>
    </row>
    <row r="121" spans="1:86" s="70" customFormat="1" ht="42">
      <c r="A121" s="122"/>
      <c r="B121" s="125"/>
      <c r="C121" s="142" t="s">
        <v>353</v>
      </c>
      <c r="D121" s="155"/>
      <c r="E121" s="1051"/>
      <c r="F121" s="155"/>
      <c r="G121" s="155"/>
      <c r="H121" s="1051"/>
      <c r="I121" s="155"/>
      <c r="J121" s="1051"/>
      <c r="K121" s="155"/>
      <c r="L121" s="1051"/>
      <c r="M121" s="132"/>
      <c r="N121" s="1117">
        <v>69.290999999999997</v>
      </c>
      <c r="O121" s="1146">
        <f t="shared" si="7"/>
        <v>69.290999999999997</v>
      </c>
    </row>
    <row r="122" spans="1:86" s="70" customFormat="1" ht="42">
      <c r="A122" s="122"/>
      <c r="B122" s="125"/>
      <c r="C122" s="142" t="s">
        <v>350</v>
      </c>
      <c r="D122" s="387"/>
      <c r="E122" s="1059">
        <v>222.958</v>
      </c>
      <c r="F122" s="387"/>
      <c r="G122" s="387"/>
      <c r="H122" s="1060"/>
      <c r="I122" s="387"/>
      <c r="J122" s="1060"/>
      <c r="K122" s="387"/>
      <c r="L122" s="1060"/>
      <c r="M122" s="387"/>
      <c r="N122" s="1117"/>
      <c r="O122" s="1146">
        <f t="shared" si="7"/>
        <v>222.958</v>
      </c>
    </row>
    <row r="123" spans="1:86" s="70" customFormat="1" ht="63">
      <c r="A123" s="122"/>
      <c r="B123" s="125"/>
      <c r="C123" s="142" t="s">
        <v>354</v>
      </c>
      <c r="D123" s="387"/>
      <c r="E123" s="1060"/>
      <c r="F123" s="387"/>
      <c r="G123" s="387"/>
      <c r="H123" s="1060"/>
      <c r="I123" s="387"/>
      <c r="J123" s="1060">
        <v>70.740399999999994</v>
      </c>
      <c r="K123" s="387"/>
      <c r="L123" s="1060"/>
      <c r="M123" s="387"/>
      <c r="N123" s="1117"/>
      <c r="O123" s="1146">
        <f t="shared" si="7"/>
        <v>70.740399999999994</v>
      </c>
    </row>
    <row r="124" spans="1:86" s="70" customFormat="1" ht="21.75">
      <c r="A124" s="122"/>
      <c r="B124" s="125"/>
      <c r="C124" s="142" t="s">
        <v>355</v>
      </c>
      <c r="D124" s="387"/>
      <c r="E124" s="1060"/>
      <c r="F124" s="387"/>
      <c r="G124" s="387"/>
      <c r="H124" s="1060"/>
      <c r="I124" s="387"/>
      <c r="J124" s="1060">
        <v>116.672</v>
      </c>
      <c r="K124" s="387"/>
      <c r="L124" s="1060"/>
      <c r="M124" s="387"/>
      <c r="N124" s="1117"/>
      <c r="O124" s="1146">
        <f t="shared" si="7"/>
        <v>116.672</v>
      </c>
    </row>
    <row r="125" spans="1:86" s="70" customFormat="1" ht="42">
      <c r="A125" s="80" t="s">
        <v>12</v>
      </c>
      <c r="B125" s="125"/>
      <c r="C125" s="388" t="s">
        <v>362</v>
      </c>
      <c r="D125" s="387"/>
      <c r="E125" s="1060">
        <v>2461.9992800000005</v>
      </c>
      <c r="F125" s="387"/>
      <c r="G125" s="387"/>
      <c r="H125" s="1060"/>
      <c r="I125" s="387"/>
      <c r="J125" s="1060">
        <v>76.976399999999998</v>
      </c>
      <c r="K125" s="387"/>
      <c r="L125" s="1060"/>
      <c r="M125" s="387"/>
      <c r="N125" s="1117"/>
      <c r="O125" s="1146">
        <f t="shared" si="7"/>
        <v>2538.9756800000005</v>
      </c>
    </row>
    <row r="126" spans="1:86" s="70" customFormat="1" ht="40.5">
      <c r="A126" s="122" t="s">
        <v>540</v>
      </c>
      <c r="B126" s="125"/>
      <c r="C126" s="432" t="s">
        <v>364</v>
      </c>
      <c r="D126" s="387"/>
      <c r="E126" s="1060">
        <v>3402.9999199999997</v>
      </c>
      <c r="F126" s="387"/>
      <c r="G126" s="387"/>
      <c r="H126" s="1060"/>
      <c r="I126" s="387"/>
      <c r="J126" s="1060">
        <v>551.41026999999997</v>
      </c>
      <c r="K126" s="387"/>
      <c r="L126" s="1060"/>
      <c r="M126" s="387"/>
      <c r="N126" s="1117"/>
      <c r="O126" s="1146">
        <f t="shared" si="7"/>
        <v>3954.4101899999996</v>
      </c>
    </row>
    <row r="127" spans="1:86" s="70" customFormat="1" ht="42">
      <c r="A127" s="80" t="s">
        <v>12</v>
      </c>
      <c r="B127" s="125">
        <v>35</v>
      </c>
      <c r="C127" s="433" t="s">
        <v>368</v>
      </c>
      <c r="D127" s="387">
        <v>65</v>
      </c>
      <c r="E127" s="1060">
        <v>3102.933</v>
      </c>
      <c r="F127" s="387"/>
      <c r="G127" s="387"/>
      <c r="H127" s="1060"/>
      <c r="I127" s="387"/>
      <c r="J127" s="1060"/>
      <c r="K127" s="387"/>
      <c r="L127" s="1060"/>
      <c r="M127" s="387"/>
      <c r="N127" s="1117">
        <v>106.56100000000001</v>
      </c>
      <c r="O127" s="1146">
        <f t="shared" si="7"/>
        <v>3209.4940000000001</v>
      </c>
    </row>
    <row r="128" spans="1:86" s="448" customFormat="1" ht="21.75" thickBot="1">
      <c r="A128" s="445"/>
      <c r="B128" s="446"/>
      <c r="C128" s="451" t="s">
        <v>288</v>
      </c>
      <c r="D128" s="447">
        <f t="shared" ref="D128:O128" si="8">SUM(D64:D127)</f>
        <v>83</v>
      </c>
      <c r="E128" s="1061">
        <v>18641.548750000002</v>
      </c>
      <c r="F128" s="447">
        <f t="shared" si="8"/>
        <v>0</v>
      </c>
      <c r="G128" s="447">
        <f t="shared" si="8"/>
        <v>3</v>
      </c>
      <c r="H128" s="1061">
        <v>686.62542000000008</v>
      </c>
      <c r="I128" s="447">
        <f t="shared" si="8"/>
        <v>14</v>
      </c>
      <c r="J128" s="1061">
        <v>3307.1214999999997</v>
      </c>
      <c r="K128" s="447">
        <f t="shared" si="8"/>
        <v>4</v>
      </c>
      <c r="L128" s="1061">
        <v>1531.9592700000001</v>
      </c>
      <c r="M128" s="447">
        <v>14980.56119</v>
      </c>
      <c r="N128" s="1118">
        <v>2317.9131399999997</v>
      </c>
      <c r="O128" s="1147">
        <f t="shared" si="8"/>
        <v>41465.729270000003</v>
      </c>
      <c r="P128" s="458"/>
    </row>
    <row r="129" spans="1:86" s="86" customFormat="1" ht="22.5" customHeight="1" thickTop="1">
      <c r="A129" s="389" t="s">
        <v>298</v>
      </c>
      <c r="B129" s="125"/>
      <c r="C129" s="450"/>
      <c r="D129" s="164"/>
      <c r="E129" s="1054"/>
      <c r="F129" s="111"/>
      <c r="G129" s="111"/>
      <c r="H129" s="1050"/>
      <c r="I129" s="120"/>
      <c r="J129" s="1054"/>
      <c r="K129" s="120"/>
      <c r="L129" s="1054"/>
      <c r="M129" s="120"/>
      <c r="N129" s="1111"/>
      <c r="O129" s="1148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85"/>
    </row>
    <row r="130" spans="1:86" s="86" customFormat="1" ht="42">
      <c r="A130" s="80" t="s">
        <v>531</v>
      </c>
      <c r="B130" s="125">
        <v>35</v>
      </c>
      <c r="C130" s="142" t="s">
        <v>214</v>
      </c>
      <c r="D130" s="164"/>
      <c r="E130" s="1054"/>
      <c r="F130" s="111"/>
      <c r="G130" s="111"/>
      <c r="H130" s="1050"/>
      <c r="I130" s="120"/>
      <c r="J130" s="1054"/>
      <c r="K130" s="120"/>
      <c r="L130" s="1054"/>
      <c r="M130" s="120"/>
      <c r="N130" s="1111"/>
      <c r="O130" s="1148">
        <f t="shared" ref="O130:O148" si="9">N130+M130+L130+J130+H130+E130</f>
        <v>0</v>
      </c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D130" s="69"/>
      <c r="CE130" s="69"/>
      <c r="CF130" s="69"/>
      <c r="CG130" s="69"/>
      <c r="CH130" s="85"/>
    </row>
    <row r="131" spans="1:86" s="86" customFormat="1" ht="63">
      <c r="A131" s="80"/>
      <c r="B131" s="125"/>
      <c r="C131" s="142" t="s">
        <v>216</v>
      </c>
      <c r="D131" s="164"/>
      <c r="E131" s="1054"/>
      <c r="F131" s="111"/>
      <c r="G131" s="111"/>
      <c r="H131" s="1050"/>
      <c r="I131" s="120"/>
      <c r="J131" s="1054">
        <v>253.93031999999999</v>
      </c>
      <c r="K131" s="120"/>
      <c r="L131" s="1054"/>
      <c r="M131" s="120"/>
      <c r="N131" s="1111"/>
      <c r="O131" s="1148">
        <f t="shared" si="9"/>
        <v>253.93031999999999</v>
      </c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85"/>
    </row>
    <row r="132" spans="1:86" s="86" customFormat="1" ht="22.5" customHeight="1">
      <c r="A132" s="80" t="s">
        <v>12</v>
      </c>
      <c r="B132" s="125">
        <v>36</v>
      </c>
      <c r="C132" s="142" t="s">
        <v>215</v>
      </c>
      <c r="D132" s="164"/>
      <c r="E132" s="1054"/>
      <c r="F132" s="111"/>
      <c r="G132" s="111"/>
      <c r="H132" s="1050"/>
      <c r="I132" s="120"/>
      <c r="J132" s="1054"/>
      <c r="K132" s="120"/>
      <c r="L132" s="1054"/>
      <c r="M132" s="120"/>
      <c r="N132" s="1111"/>
      <c r="O132" s="1148">
        <f t="shared" si="9"/>
        <v>0</v>
      </c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85"/>
    </row>
    <row r="133" spans="1:86" s="86" customFormat="1" ht="42">
      <c r="A133" s="80"/>
      <c r="B133" s="125"/>
      <c r="C133" s="142" t="s">
        <v>217</v>
      </c>
      <c r="D133" s="164">
        <v>24</v>
      </c>
      <c r="E133" s="1054">
        <v>199.66499999999999</v>
      </c>
      <c r="F133" s="111"/>
      <c r="G133" s="111"/>
      <c r="H133" s="1050"/>
      <c r="I133" s="120"/>
      <c r="J133" s="1054"/>
      <c r="K133" s="120"/>
      <c r="L133" s="1054"/>
      <c r="M133" s="120"/>
      <c r="N133" s="1111"/>
      <c r="O133" s="1143">
        <f t="shared" si="9"/>
        <v>199.66499999999999</v>
      </c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85"/>
    </row>
    <row r="134" spans="1:86" s="86" customFormat="1">
      <c r="A134" s="386" t="s">
        <v>536</v>
      </c>
      <c r="B134" s="125">
        <v>37</v>
      </c>
      <c r="C134" s="142" t="s">
        <v>319</v>
      </c>
      <c r="D134" s="164"/>
      <c r="E134" s="1054"/>
      <c r="F134" s="111"/>
      <c r="G134" s="111"/>
      <c r="H134" s="1050"/>
      <c r="I134" s="120"/>
      <c r="J134" s="1054"/>
      <c r="K134" s="120"/>
      <c r="L134" s="1054"/>
      <c r="M134" s="120"/>
      <c r="N134" s="1111"/>
      <c r="O134" s="1143">
        <f t="shared" si="9"/>
        <v>0</v>
      </c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85"/>
    </row>
    <row r="135" spans="1:86" s="86" customFormat="1" ht="84">
      <c r="A135" s="80"/>
      <c r="B135" s="125"/>
      <c r="C135" s="142" t="s">
        <v>218</v>
      </c>
      <c r="D135" s="164"/>
      <c r="E135" s="1054"/>
      <c r="F135" s="111"/>
      <c r="G135" s="111"/>
      <c r="H135" s="1050"/>
      <c r="I135" s="120"/>
      <c r="J135" s="1054">
        <v>372.52102000000002</v>
      </c>
      <c r="K135" s="120"/>
      <c r="L135" s="1054"/>
      <c r="M135" s="120"/>
      <c r="N135" s="1111"/>
      <c r="O135" s="1143">
        <f t="shared" si="9"/>
        <v>372.52102000000002</v>
      </c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85"/>
    </row>
    <row r="136" spans="1:86" s="86" customFormat="1" ht="42">
      <c r="A136" s="80"/>
      <c r="B136" s="125">
        <v>38</v>
      </c>
      <c r="C136" s="142" t="s">
        <v>318</v>
      </c>
      <c r="D136" s="164"/>
      <c r="E136" s="1054"/>
      <c r="F136" s="111"/>
      <c r="G136" s="111"/>
      <c r="H136" s="1050"/>
      <c r="I136" s="120"/>
      <c r="J136" s="1054"/>
      <c r="K136" s="120"/>
      <c r="L136" s="1054"/>
      <c r="M136" s="120"/>
      <c r="N136" s="1111"/>
      <c r="O136" s="1143">
        <f t="shared" si="9"/>
        <v>0</v>
      </c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85"/>
    </row>
    <row r="137" spans="1:86" s="86" customFormat="1" ht="42">
      <c r="A137" s="80"/>
      <c r="B137" s="125"/>
      <c r="C137" s="142" t="s">
        <v>308</v>
      </c>
      <c r="D137" s="164"/>
      <c r="E137" s="1054"/>
      <c r="F137" s="111"/>
      <c r="G137" s="111"/>
      <c r="H137" s="1050"/>
      <c r="I137" s="120"/>
      <c r="J137" s="1054"/>
      <c r="K137" s="120"/>
      <c r="L137" s="1054"/>
      <c r="M137" s="120"/>
      <c r="N137" s="1111">
        <v>281.62622999999996</v>
      </c>
      <c r="O137" s="1143">
        <f t="shared" si="9"/>
        <v>281.62622999999996</v>
      </c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85"/>
    </row>
    <row r="138" spans="1:86" s="86" customFormat="1" ht="63">
      <c r="A138" s="80"/>
      <c r="B138" s="125"/>
      <c r="C138" s="142" t="s">
        <v>220</v>
      </c>
      <c r="D138" s="164"/>
      <c r="E138" s="1054"/>
      <c r="F138" s="111"/>
      <c r="G138" s="111"/>
      <c r="H138" s="1050"/>
      <c r="I138" s="120"/>
      <c r="J138" s="1054"/>
      <c r="K138" s="120"/>
      <c r="L138" s="1054"/>
      <c r="M138" s="120"/>
      <c r="N138" s="1111">
        <v>287.17099999999999</v>
      </c>
      <c r="O138" s="1143">
        <f t="shared" si="9"/>
        <v>287.17099999999999</v>
      </c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  <c r="BU138" s="69"/>
      <c r="BV138" s="69"/>
      <c r="BW138" s="69"/>
      <c r="BX138" s="69"/>
      <c r="BY138" s="69"/>
      <c r="BZ138" s="69"/>
      <c r="CA138" s="69"/>
      <c r="CB138" s="69"/>
      <c r="CC138" s="69"/>
      <c r="CD138" s="69"/>
      <c r="CE138" s="69"/>
      <c r="CF138" s="69"/>
      <c r="CG138" s="69"/>
      <c r="CH138" s="85"/>
    </row>
    <row r="139" spans="1:86" s="86" customFormat="1" ht="42">
      <c r="A139" s="80"/>
      <c r="B139" s="125"/>
      <c r="C139" s="142" t="s">
        <v>372</v>
      </c>
      <c r="D139" s="164"/>
      <c r="E139" s="1054">
        <v>235.727</v>
      </c>
      <c r="F139" s="111"/>
      <c r="G139" s="111"/>
      <c r="H139" s="1050"/>
      <c r="I139" s="120"/>
      <c r="J139" s="1054"/>
      <c r="K139" s="120"/>
      <c r="L139" s="1054"/>
      <c r="M139" s="120"/>
      <c r="N139" s="1111"/>
      <c r="O139" s="1143">
        <f t="shared" si="9"/>
        <v>235.727</v>
      </c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  <c r="BH139" s="69"/>
      <c r="BI139" s="69"/>
      <c r="BJ139" s="69"/>
      <c r="BK139" s="69"/>
      <c r="BL139" s="69"/>
      <c r="BM139" s="69"/>
      <c r="BN139" s="69"/>
      <c r="BO139" s="69"/>
      <c r="BP139" s="69"/>
      <c r="BQ139" s="69"/>
      <c r="BR139" s="69"/>
      <c r="BS139" s="69"/>
      <c r="BT139" s="69"/>
      <c r="BU139" s="69"/>
      <c r="BV139" s="69"/>
      <c r="BW139" s="69"/>
      <c r="BX139" s="69"/>
      <c r="BY139" s="69"/>
      <c r="BZ139" s="69"/>
      <c r="CA139" s="69"/>
      <c r="CB139" s="69"/>
      <c r="CC139" s="69"/>
      <c r="CD139" s="69"/>
      <c r="CE139" s="69"/>
      <c r="CF139" s="69"/>
      <c r="CG139" s="69"/>
      <c r="CH139" s="85"/>
    </row>
    <row r="140" spans="1:86" s="86" customFormat="1" ht="46.5" customHeight="1">
      <c r="A140" s="386" t="s">
        <v>536</v>
      </c>
      <c r="B140" s="125"/>
      <c r="C140" s="166" t="s">
        <v>208</v>
      </c>
      <c r="D140" s="111"/>
      <c r="E140" s="1062">
        <v>767.35799999999995</v>
      </c>
      <c r="F140" s="111"/>
      <c r="G140" s="111"/>
      <c r="H140" s="1062"/>
      <c r="I140" s="111"/>
      <c r="J140" s="1050"/>
      <c r="K140" s="111"/>
      <c r="L140" s="1050"/>
      <c r="M140" s="111"/>
      <c r="N140" s="1107"/>
      <c r="O140" s="1143">
        <f t="shared" si="9"/>
        <v>767.35799999999995</v>
      </c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  <c r="BH140" s="69"/>
      <c r="BI140" s="69"/>
      <c r="BJ140" s="69"/>
      <c r="BK140" s="69"/>
      <c r="BL140" s="69"/>
      <c r="BM140" s="69"/>
      <c r="BN140" s="69"/>
      <c r="BO140" s="69"/>
      <c r="BP140" s="69"/>
      <c r="BQ140" s="69"/>
      <c r="BR140" s="69"/>
      <c r="BS140" s="69"/>
      <c r="BT140" s="69"/>
      <c r="BU140" s="69"/>
      <c r="BV140" s="69"/>
      <c r="BW140" s="69"/>
      <c r="BX140" s="69"/>
      <c r="BY140" s="69"/>
      <c r="BZ140" s="69"/>
      <c r="CA140" s="69"/>
      <c r="CB140" s="69"/>
      <c r="CC140" s="69"/>
      <c r="CD140" s="69"/>
      <c r="CE140" s="69"/>
      <c r="CF140" s="69"/>
      <c r="CG140" s="69"/>
      <c r="CH140" s="85"/>
    </row>
    <row r="141" spans="1:86" s="86" customFormat="1" ht="42">
      <c r="A141" s="386" t="s">
        <v>536</v>
      </c>
      <c r="B141" s="125">
        <v>39</v>
      </c>
      <c r="C141" s="166" t="s">
        <v>221</v>
      </c>
      <c r="D141" s="111"/>
      <c r="E141" s="1050"/>
      <c r="F141" s="111"/>
      <c r="G141" s="111"/>
      <c r="H141" s="1050"/>
      <c r="I141" s="111"/>
      <c r="J141" s="1050"/>
      <c r="K141" s="111"/>
      <c r="L141" s="1050"/>
      <c r="M141" s="1092"/>
      <c r="N141" s="1107"/>
      <c r="O141" s="1143">
        <f t="shared" si="9"/>
        <v>0</v>
      </c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  <c r="AZ141" s="69"/>
      <c r="BA141" s="69"/>
      <c r="BB141" s="69"/>
      <c r="BC141" s="69"/>
      <c r="BD141" s="69"/>
      <c r="BE141" s="69"/>
      <c r="BF141" s="69"/>
      <c r="BG141" s="69"/>
      <c r="BH141" s="69"/>
      <c r="BI141" s="69"/>
      <c r="BJ141" s="69"/>
      <c r="BK141" s="69"/>
      <c r="BL141" s="69"/>
      <c r="BM141" s="69"/>
      <c r="BN141" s="69"/>
      <c r="BO141" s="69"/>
      <c r="BP141" s="69"/>
      <c r="BQ141" s="69"/>
      <c r="BR141" s="69"/>
      <c r="BS141" s="69"/>
      <c r="BT141" s="69"/>
      <c r="BU141" s="69"/>
      <c r="BV141" s="69"/>
      <c r="BW141" s="69"/>
      <c r="BX141" s="69"/>
      <c r="BY141" s="69"/>
      <c r="BZ141" s="69"/>
      <c r="CA141" s="69"/>
      <c r="CB141" s="69"/>
      <c r="CC141" s="69"/>
      <c r="CD141" s="69"/>
      <c r="CE141" s="69"/>
      <c r="CF141" s="69"/>
      <c r="CG141" s="69"/>
      <c r="CH141" s="85"/>
    </row>
    <row r="142" spans="1:86" s="86" customFormat="1" ht="42">
      <c r="A142" s="386" t="s">
        <v>536</v>
      </c>
      <c r="B142" s="125"/>
      <c r="C142" s="166" t="s">
        <v>317</v>
      </c>
      <c r="D142" s="111"/>
      <c r="E142" s="1050"/>
      <c r="F142" s="111"/>
      <c r="G142" s="111"/>
      <c r="H142" s="1050"/>
      <c r="I142" s="111"/>
      <c r="J142" s="1050"/>
      <c r="K142" s="111"/>
      <c r="L142" s="1050"/>
      <c r="M142" s="111"/>
      <c r="N142" s="1107">
        <v>80.495999999999995</v>
      </c>
      <c r="O142" s="1143">
        <f t="shared" si="9"/>
        <v>80.495999999999995</v>
      </c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  <c r="BI142" s="69"/>
      <c r="BJ142" s="69"/>
      <c r="BK142" s="69"/>
      <c r="BL142" s="69"/>
      <c r="BM142" s="69"/>
      <c r="BN142" s="69"/>
      <c r="BO142" s="69"/>
      <c r="BP142" s="69"/>
      <c r="BQ142" s="69"/>
      <c r="BR142" s="69"/>
      <c r="BS142" s="69"/>
      <c r="BT142" s="69"/>
      <c r="BU142" s="69"/>
      <c r="BV142" s="69"/>
      <c r="BW142" s="69"/>
      <c r="BX142" s="69"/>
      <c r="BY142" s="69"/>
      <c r="BZ142" s="69"/>
      <c r="CA142" s="69"/>
      <c r="CB142" s="69"/>
      <c r="CC142" s="69"/>
      <c r="CD142" s="69"/>
      <c r="CE142" s="69"/>
      <c r="CF142" s="69"/>
      <c r="CG142" s="69"/>
      <c r="CH142" s="85"/>
    </row>
    <row r="143" spans="1:86" s="86" customFormat="1" ht="42">
      <c r="A143" s="390" t="s">
        <v>536</v>
      </c>
      <c r="B143" s="125">
        <v>40</v>
      </c>
      <c r="C143" s="434" t="s">
        <v>222</v>
      </c>
      <c r="D143" s="111"/>
      <c r="E143" s="1050">
        <v>486.36500000000001</v>
      </c>
      <c r="F143" s="111"/>
      <c r="G143" s="111"/>
      <c r="H143" s="1050"/>
      <c r="I143" s="111"/>
      <c r="J143" s="1050"/>
      <c r="K143" s="111"/>
      <c r="L143" s="1050"/>
      <c r="M143" s="111"/>
      <c r="N143" s="1107"/>
      <c r="O143" s="1143">
        <f t="shared" si="9"/>
        <v>486.36500000000001</v>
      </c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  <c r="BI143" s="69"/>
      <c r="BJ143" s="69"/>
      <c r="BK143" s="69"/>
      <c r="BL143" s="69"/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69"/>
      <c r="BX143" s="69"/>
      <c r="BY143" s="69"/>
      <c r="BZ143" s="69"/>
      <c r="CA143" s="69"/>
      <c r="CB143" s="69"/>
      <c r="CC143" s="69"/>
      <c r="CD143" s="69"/>
      <c r="CE143" s="69"/>
      <c r="CF143" s="69"/>
      <c r="CG143" s="69"/>
      <c r="CH143" s="85"/>
    </row>
    <row r="144" spans="1:86" ht="63">
      <c r="A144" s="390" t="s">
        <v>299</v>
      </c>
      <c r="B144" s="125">
        <v>41</v>
      </c>
      <c r="C144" s="166" t="s">
        <v>530</v>
      </c>
      <c r="D144" s="165"/>
      <c r="E144" s="1062"/>
      <c r="F144" s="111"/>
      <c r="G144" s="111"/>
      <c r="H144" s="1062"/>
      <c r="I144" s="111"/>
      <c r="J144" s="1050"/>
      <c r="K144" s="111"/>
      <c r="L144" s="1050"/>
      <c r="M144" s="111"/>
      <c r="N144" s="1107"/>
      <c r="O144" s="1143">
        <f t="shared" si="9"/>
        <v>0</v>
      </c>
    </row>
    <row r="145" spans="1:86" s="86" customFormat="1" ht="63">
      <c r="A145" s="386"/>
      <c r="B145" s="125"/>
      <c r="C145" s="166" t="s">
        <v>223</v>
      </c>
      <c r="D145" s="165"/>
      <c r="E145" s="1063"/>
      <c r="F145" s="167"/>
      <c r="G145" s="167"/>
      <c r="H145" s="1063"/>
      <c r="I145" s="167"/>
      <c r="J145" s="1063">
        <v>30.25</v>
      </c>
      <c r="K145" s="167"/>
      <c r="L145" s="1063"/>
      <c r="M145" s="1093"/>
      <c r="N145" s="1107"/>
      <c r="O145" s="1143">
        <f t="shared" si="9"/>
        <v>30.25</v>
      </c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  <c r="BI145" s="69"/>
      <c r="BJ145" s="69"/>
      <c r="BK145" s="69"/>
      <c r="BL145" s="69"/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85"/>
    </row>
    <row r="146" spans="1:86" s="86" customFormat="1" ht="63">
      <c r="A146" s="386"/>
      <c r="B146" s="125"/>
      <c r="C146" s="166" t="s">
        <v>320</v>
      </c>
      <c r="D146" s="165"/>
      <c r="E146" s="1063">
        <v>406.92500000000001</v>
      </c>
      <c r="F146" s="167"/>
      <c r="G146" s="167"/>
      <c r="H146" s="1063"/>
      <c r="I146" s="167"/>
      <c r="J146" s="1063"/>
      <c r="K146" s="167"/>
      <c r="L146" s="1063"/>
      <c r="M146" s="1092"/>
      <c r="N146" s="1119"/>
      <c r="O146" s="1143">
        <f t="shared" si="9"/>
        <v>406.92500000000001</v>
      </c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69"/>
      <c r="BI146" s="69"/>
      <c r="BJ146" s="69"/>
      <c r="BK146" s="69"/>
      <c r="BL146" s="69"/>
      <c r="BM146" s="69"/>
      <c r="BN146" s="69"/>
      <c r="BO146" s="69"/>
      <c r="BP146" s="69"/>
      <c r="BQ146" s="69"/>
      <c r="BR146" s="69"/>
      <c r="BS146" s="69"/>
      <c r="BT146" s="69"/>
      <c r="BU146" s="69"/>
      <c r="BV146" s="69"/>
      <c r="BW146" s="69"/>
      <c r="BX146" s="69"/>
      <c r="BY146" s="69"/>
      <c r="BZ146" s="69"/>
      <c r="CA146" s="69"/>
      <c r="CB146" s="69"/>
      <c r="CC146" s="69"/>
      <c r="CD146" s="69"/>
      <c r="CE146" s="69"/>
      <c r="CF146" s="69"/>
      <c r="CG146" s="69"/>
      <c r="CH146" s="85"/>
    </row>
    <row r="147" spans="1:86" s="86" customFormat="1" ht="63">
      <c r="A147" s="386"/>
      <c r="B147" s="125"/>
      <c r="C147" s="166" t="s">
        <v>219</v>
      </c>
      <c r="D147" s="111"/>
      <c r="E147" s="1050">
        <v>11.6</v>
      </c>
      <c r="F147" s="111"/>
      <c r="G147" s="111"/>
      <c r="H147" s="1050"/>
      <c r="I147" s="111"/>
      <c r="J147" s="1050"/>
      <c r="K147" s="111"/>
      <c r="L147" s="1050"/>
      <c r="M147" s="111"/>
      <c r="N147" s="1107"/>
      <c r="O147" s="1143">
        <f t="shared" si="9"/>
        <v>11.6</v>
      </c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85"/>
    </row>
    <row r="148" spans="1:86" s="86" customFormat="1" ht="63">
      <c r="A148" s="386"/>
      <c r="B148" s="125"/>
      <c r="C148" s="166" t="s">
        <v>321</v>
      </c>
      <c r="D148" s="165"/>
      <c r="E148" s="1063"/>
      <c r="F148" s="167"/>
      <c r="G148" s="167"/>
      <c r="H148" s="1063"/>
      <c r="I148" s="167"/>
      <c r="J148" s="1063">
        <v>6.3849999999999998</v>
      </c>
      <c r="K148" s="167"/>
      <c r="L148" s="1063"/>
      <c r="M148" s="1092"/>
      <c r="N148" s="1119"/>
      <c r="O148" s="1143">
        <f t="shared" si="9"/>
        <v>6.3849999999999998</v>
      </c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85"/>
    </row>
    <row r="149" spans="1:86" s="86" customFormat="1" ht="41.25">
      <c r="A149" s="401" t="s">
        <v>12</v>
      </c>
      <c r="B149" s="125"/>
      <c r="C149" s="139" t="s">
        <v>224</v>
      </c>
      <c r="D149" s="168"/>
      <c r="E149" s="1058"/>
      <c r="F149" s="169"/>
      <c r="G149" s="169"/>
      <c r="H149" s="1058"/>
      <c r="I149" s="168"/>
      <c r="J149" s="1058">
        <v>0</v>
      </c>
      <c r="K149" s="168"/>
      <c r="L149" s="1058"/>
      <c r="M149" s="1094"/>
      <c r="N149" s="1115"/>
      <c r="O149" s="114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85"/>
    </row>
    <row r="150" spans="1:86" s="72" customFormat="1" ht="61.5">
      <c r="A150" s="402"/>
      <c r="B150" s="125"/>
      <c r="C150" s="139" t="s">
        <v>225</v>
      </c>
      <c r="D150" s="120"/>
      <c r="E150" s="1054"/>
      <c r="F150" s="121"/>
      <c r="G150" s="121"/>
      <c r="H150" s="1054"/>
      <c r="I150" s="120"/>
      <c r="J150" s="1054">
        <v>104.5848</v>
      </c>
      <c r="K150" s="120"/>
      <c r="L150" s="1054"/>
      <c r="M150" s="120"/>
      <c r="N150" s="1111"/>
      <c r="O150" s="1143">
        <f>N150+M150+L150+J150+H150+E150</f>
        <v>104.5848</v>
      </c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70"/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0"/>
      <c r="CH150" s="71"/>
    </row>
    <row r="151" spans="1:86" s="72" customFormat="1" ht="45" customHeight="1">
      <c r="A151" s="403"/>
      <c r="B151" s="125"/>
      <c r="C151" s="142" t="s">
        <v>226</v>
      </c>
      <c r="D151" s="120"/>
      <c r="E151" s="1054"/>
      <c r="F151" s="121"/>
      <c r="G151" s="121"/>
      <c r="H151" s="1054"/>
      <c r="I151" s="111"/>
      <c r="J151" s="1050">
        <v>128.39500000000001</v>
      </c>
      <c r="K151" s="120"/>
      <c r="L151" s="1054"/>
      <c r="M151" s="120"/>
      <c r="N151" s="1107"/>
      <c r="O151" s="1143">
        <f>N151+M151+L151+J151+H151+E151</f>
        <v>128.39500000000001</v>
      </c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0"/>
      <c r="AV151" s="70"/>
      <c r="AW151" s="70"/>
      <c r="AX151" s="70"/>
      <c r="AY151" s="70"/>
      <c r="AZ151" s="70"/>
      <c r="BA151" s="70"/>
      <c r="BB151" s="70"/>
      <c r="BC151" s="70"/>
      <c r="BD151" s="70"/>
      <c r="BE151" s="70"/>
      <c r="BF151" s="70"/>
      <c r="BG151" s="70"/>
      <c r="BH151" s="70"/>
      <c r="BI151" s="70"/>
      <c r="BJ151" s="70"/>
      <c r="BK151" s="70"/>
      <c r="BL151" s="70"/>
      <c r="BM151" s="70"/>
      <c r="BN151" s="70"/>
      <c r="BO151" s="70"/>
      <c r="BP151" s="70"/>
      <c r="BQ151" s="70"/>
      <c r="BR151" s="70"/>
      <c r="BS151" s="70"/>
      <c r="BT151" s="70"/>
      <c r="BU151" s="70"/>
      <c r="BV151" s="70"/>
      <c r="BW151" s="70"/>
      <c r="BX151" s="70"/>
      <c r="BY151" s="70"/>
      <c r="BZ151" s="70"/>
      <c r="CA151" s="70"/>
      <c r="CB151" s="70"/>
      <c r="CC151" s="70"/>
      <c r="CD151" s="70"/>
      <c r="CE151" s="70"/>
      <c r="CF151" s="70"/>
      <c r="CG151" s="70"/>
      <c r="CH151" s="71"/>
    </row>
    <row r="152" spans="1:86" s="72" customFormat="1" ht="21.75">
      <c r="A152" s="101"/>
      <c r="B152" s="102"/>
      <c r="C152" s="407" t="s">
        <v>288</v>
      </c>
      <c r="D152" s="171">
        <f t="shared" ref="D152:O152" si="10">SUM(D130:D151)</f>
        <v>24</v>
      </c>
      <c r="E152" s="1064">
        <v>2107.64</v>
      </c>
      <c r="F152" s="171">
        <f t="shared" si="10"/>
        <v>0</v>
      </c>
      <c r="G152" s="171">
        <f t="shared" si="10"/>
        <v>0</v>
      </c>
      <c r="H152" s="1072">
        <v>0</v>
      </c>
      <c r="I152" s="171">
        <f t="shared" si="10"/>
        <v>0</v>
      </c>
      <c r="J152" s="1064">
        <v>896.06614000000013</v>
      </c>
      <c r="K152" s="171">
        <f t="shared" si="10"/>
        <v>0</v>
      </c>
      <c r="L152" s="1064">
        <v>0</v>
      </c>
      <c r="M152" s="171">
        <v>0</v>
      </c>
      <c r="N152" s="1120">
        <v>649.29322999999999</v>
      </c>
      <c r="O152" s="1150">
        <f t="shared" si="10"/>
        <v>3652.99937</v>
      </c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  <c r="BC152" s="70"/>
      <c r="BD152" s="70"/>
      <c r="BE152" s="70"/>
      <c r="BF152" s="70"/>
      <c r="BG152" s="70"/>
      <c r="BH152" s="70"/>
      <c r="BI152" s="70"/>
      <c r="BJ152" s="70"/>
      <c r="BK152" s="70"/>
      <c r="BL152" s="70"/>
      <c r="BM152" s="70"/>
      <c r="BN152" s="70"/>
      <c r="BO152" s="70"/>
      <c r="BP152" s="70"/>
      <c r="BQ152" s="70"/>
      <c r="BR152" s="70"/>
      <c r="BS152" s="70"/>
      <c r="BT152" s="70"/>
      <c r="BU152" s="70"/>
      <c r="BV152" s="70"/>
      <c r="BW152" s="70"/>
      <c r="BX152" s="70"/>
      <c r="BY152" s="70"/>
      <c r="BZ152" s="70"/>
      <c r="CA152" s="70"/>
      <c r="CB152" s="70"/>
      <c r="CC152" s="70"/>
      <c r="CD152" s="70"/>
      <c r="CE152" s="70"/>
      <c r="CF152" s="70"/>
      <c r="CG152" s="70"/>
      <c r="CH152" s="71"/>
    </row>
    <row r="153" spans="1:86" s="72" customFormat="1" ht="21.75">
      <c r="A153" s="389" t="s">
        <v>300</v>
      </c>
      <c r="B153" s="125"/>
      <c r="C153" s="139"/>
      <c r="D153" s="120"/>
      <c r="E153" s="1054"/>
      <c r="F153" s="120"/>
      <c r="G153" s="120"/>
      <c r="H153" s="1054"/>
      <c r="I153" s="120"/>
      <c r="J153" s="1054"/>
      <c r="K153" s="120"/>
      <c r="L153" s="1054"/>
      <c r="M153" s="120"/>
      <c r="N153" s="1111"/>
      <c r="O153" s="1146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  <c r="BC153" s="70"/>
      <c r="BD153" s="70"/>
      <c r="BE153" s="70"/>
      <c r="BF153" s="70"/>
      <c r="BG153" s="70"/>
      <c r="BH153" s="70"/>
      <c r="BI153" s="70"/>
      <c r="BJ153" s="70"/>
      <c r="BK153" s="70"/>
      <c r="BL153" s="70"/>
      <c r="BM153" s="70"/>
      <c r="BN153" s="70"/>
      <c r="BO153" s="70"/>
      <c r="BP153" s="70"/>
      <c r="BQ153" s="70"/>
      <c r="BR153" s="70"/>
      <c r="BS153" s="70"/>
      <c r="BT153" s="70"/>
      <c r="BU153" s="70"/>
      <c r="BV153" s="70"/>
      <c r="BW153" s="70"/>
      <c r="BX153" s="70"/>
      <c r="BY153" s="70"/>
      <c r="BZ153" s="70"/>
      <c r="CA153" s="70"/>
      <c r="CB153" s="70"/>
      <c r="CC153" s="70"/>
      <c r="CD153" s="70"/>
      <c r="CE153" s="70"/>
      <c r="CF153" s="70"/>
      <c r="CG153" s="70"/>
      <c r="CH153" s="71"/>
    </row>
    <row r="154" spans="1:86" s="72" customFormat="1" ht="45" customHeight="1">
      <c r="A154" s="390" t="s">
        <v>536</v>
      </c>
      <c r="B154" s="125">
        <v>42</v>
      </c>
      <c r="C154" s="435" t="s">
        <v>234</v>
      </c>
      <c r="D154" s="120"/>
      <c r="E154" s="1054"/>
      <c r="F154" s="121"/>
      <c r="G154" s="121"/>
      <c r="H154" s="1054"/>
      <c r="I154" s="111"/>
      <c r="J154" s="1050"/>
      <c r="K154" s="120"/>
      <c r="L154" s="1054"/>
      <c r="M154" s="120"/>
      <c r="N154" s="1107">
        <v>0.24</v>
      </c>
      <c r="O154" s="1143">
        <f>N154+M154+L154+J154+H154+E154</f>
        <v>0.24</v>
      </c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  <c r="BC154" s="70"/>
      <c r="BD154" s="70"/>
      <c r="BE154" s="70"/>
      <c r="BF154" s="70"/>
      <c r="BG154" s="70"/>
      <c r="BH154" s="70"/>
      <c r="BI154" s="70"/>
      <c r="BJ154" s="70"/>
      <c r="BK154" s="70"/>
      <c r="BL154" s="70"/>
      <c r="BM154" s="70"/>
      <c r="BN154" s="70"/>
      <c r="BO154" s="70"/>
      <c r="BP154" s="70"/>
      <c r="BQ154" s="70"/>
      <c r="BR154" s="70"/>
      <c r="BS154" s="70"/>
      <c r="BT154" s="70"/>
      <c r="BU154" s="70"/>
      <c r="BV154" s="70"/>
      <c r="BW154" s="70"/>
      <c r="BX154" s="70"/>
      <c r="BY154" s="70"/>
      <c r="BZ154" s="70"/>
      <c r="CA154" s="70"/>
      <c r="CB154" s="70"/>
      <c r="CC154" s="70"/>
      <c r="CD154" s="70"/>
      <c r="CE154" s="70"/>
      <c r="CF154" s="70"/>
      <c r="CG154" s="70"/>
      <c r="CH154" s="71"/>
    </row>
    <row r="155" spans="1:86" s="72" customFormat="1" ht="84">
      <c r="A155" s="389" t="s">
        <v>537</v>
      </c>
      <c r="B155" s="125"/>
      <c r="C155" s="142" t="s">
        <v>333</v>
      </c>
      <c r="D155" s="120"/>
      <c r="E155" s="1054"/>
      <c r="F155" s="121"/>
      <c r="G155" s="121"/>
      <c r="H155" s="1054"/>
      <c r="I155" s="111"/>
      <c r="J155" s="1050"/>
      <c r="K155" s="120"/>
      <c r="L155" s="1054"/>
      <c r="M155" s="120"/>
      <c r="N155" s="1107"/>
      <c r="O155" s="1143">
        <f>N155+M155+L155+J155+H155+E155</f>
        <v>0</v>
      </c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70"/>
      <c r="BF155" s="70"/>
      <c r="BG155" s="70"/>
      <c r="BH155" s="70"/>
      <c r="BI155" s="70"/>
      <c r="BJ155" s="70"/>
      <c r="BK155" s="70"/>
      <c r="BL155" s="70"/>
      <c r="BM155" s="70"/>
      <c r="BN155" s="70"/>
      <c r="BO155" s="70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1"/>
    </row>
    <row r="156" spans="1:86" s="72" customFormat="1" ht="63">
      <c r="A156" s="122"/>
      <c r="B156" s="125"/>
      <c r="C156" s="142" t="s">
        <v>233</v>
      </c>
      <c r="D156" s="120"/>
      <c r="E156" s="1054"/>
      <c r="F156" s="121"/>
      <c r="G156" s="121"/>
      <c r="H156" s="1054"/>
      <c r="I156" s="111"/>
      <c r="J156" s="1050"/>
      <c r="K156" s="120"/>
      <c r="L156" s="1054"/>
      <c r="M156" s="120"/>
      <c r="N156" s="1107">
        <v>296.76</v>
      </c>
      <c r="O156" s="1143">
        <f>N156+M156+L156+J156+H156+E156</f>
        <v>296.76</v>
      </c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  <c r="AP156" s="70"/>
      <c r="AQ156" s="70"/>
      <c r="AR156" s="70"/>
      <c r="AS156" s="70"/>
      <c r="AT156" s="70"/>
      <c r="AU156" s="70"/>
      <c r="AV156" s="70"/>
      <c r="AW156" s="70"/>
      <c r="AX156" s="70"/>
      <c r="AY156" s="70"/>
      <c r="AZ156" s="70"/>
      <c r="BA156" s="70"/>
      <c r="BB156" s="70"/>
      <c r="BC156" s="70"/>
      <c r="BD156" s="70"/>
      <c r="BE156" s="70"/>
      <c r="BF156" s="70"/>
      <c r="BG156" s="70"/>
      <c r="BH156" s="70"/>
      <c r="BI156" s="70"/>
      <c r="BJ156" s="70"/>
      <c r="BK156" s="70"/>
      <c r="BL156" s="70"/>
      <c r="BM156" s="70"/>
      <c r="BN156" s="70"/>
      <c r="BO156" s="70"/>
      <c r="BP156" s="70"/>
      <c r="BQ156" s="70"/>
      <c r="BR156" s="70"/>
      <c r="BS156" s="70"/>
      <c r="BT156" s="70"/>
      <c r="BU156" s="70"/>
      <c r="BV156" s="70"/>
      <c r="BW156" s="70"/>
      <c r="BX156" s="70"/>
      <c r="BY156" s="70"/>
      <c r="BZ156" s="70"/>
      <c r="CA156" s="70"/>
      <c r="CB156" s="70"/>
      <c r="CC156" s="70"/>
      <c r="CD156" s="70"/>
      <c r="CE156" s="70"/>
      <c r="CF156" s="70"/>
      <c r="CG156" s="70"/>
      <c r="CH156" s="71"/>
    </row>
    <row r="157" spans="1:86" s="72" customFormat="1" ht="45" customHeight="1">
      <c r="A157" s="122"/>
      <c r="B157" s="125"/>
      <c r="C157" s="509" t="s">
        <v>312</v>
      </c>
      <c r="D157" s="120"/>
      <c r="E157" s="1054"/>
      <c r="F157" s="121"/>
      <c r="G157" s="121"/>
      <c r="H157" s="1054"/>
      <c r="I157" s="111"/>
      <c r="J157" s="1050">
        <v>536.26</v>
      </c>
      <c r="K157" s="120"/>
      <c r="L157" s="1054"/>
      <c r="M157" s="120"/>
      <c r="N157" s="1107"/>
      <c r="O157" s="1143">
        <f>N157+M157+L157+J157+H157+E157</f>
        <v>536.26</v>
      </c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  <c r="BC157" s="70"/>
      <c r="BD157" s="70"/>
      <c r="BE157" s="70"/>
      <c r="BF157" s="70"/>
      <c r="BG157" s="70"/>
      <c r="BH157" s="70"/>
      <c r="BI157" s="70"/>
      <c r="BJ157" s="70"/>
      <c r="BK157" s="70"/>
      <c r="BL157" s="70"/>
      <c r="BM157" s="70"/>
      <c r="BN157" s="70"/>
      <c r="BO157" s="70"/>
      <c r="BP157" s="70"/>
      <c r="BQ157" s="70"/>
      <c r="BR157" s="70"/>
      <c r="BS157" s="70"/>
      <c r="BT157" s="70"/>
      <c r="BU157" s="70"/>
      <c r="BV157" s="70"/>
      <c r="BW157" s="70"/>
      <c r="BX157" s="70"/>
      <c r="BY157" s="70"/>
      <c r="BZ157" s="70"/>
      <c r="CA157" s="70"/>
      <c r="CB157" s="70"/>
      <c r="CC157" s="70"/>
      <c r="CD157" s="70"/>
      <c r="CE157" s="70"/>
      <c r="CF157" s="70"/>
      <c r="CG157" s="70"/>
      <c r="CH157" s="71"/>
    </row>
    <row r="158" spans="1:86" s="72" customFormat="1" ht="21.75">
      <c r="A158" s="101"/>
      <c r="B158" s="102"/>
      <c r="C158" s="407" t="s">
        <v>288</v>
      </c>
      <c r="D158" s="172">
        <f t="shared" ref="D158:K158" si="11">SUM(D154:D157)</f>
        <v>0</v>
      </c>
      <c r="E158" s="1065">
        <v>0</v>
      </c>
      <c r="F158" s="172">
        <f t="shared" si="11"/>
        <v>0</v>
      </c>
      <c r="G158" s="172"/>
      <c r="H158" s="1065">
        <v>0</v>
      </c>
      <c r="I158" s="172">
        <f t="shared" si="11"/>
        <v>0</v>
      </c>
      <c r="J158" s="1065">
        <v>536.26</v>
      </c>
      <c r="K158" s="172">
        <f t="shared" si="11"/>
        <v>0</v>
      </c>
      <c r="L158" s="1065">
        <v>0</v>
      </c>
      <c r="M158" s="1095">
        <v>0</v>
      </c>
      <c r="N158" s="1121">
        <v>297</v>
      </c>
      <c r="O158" s="172">
        <f>SUM(O154:O157)</f>
        <v>833.26</v>
      </c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  <c r="BC158" s="70"/>
      <c r="BD158" s="70"/>
      <c r="BE158" s="70"/>
      <c r="BF158" s="70"/>
      <c r="BG158" s="70"/>
      <c r="BH158" s="70"/>
      <c r="BI158" s="70"/>
      <c r="BJ158" s="70"/>
      <c r="BK158" s="70"/>
      <c r="BL158" s="70"/>
      <c r="BM158" s="70"/>
      <c r="BN158" s="70"/>
      <c r="BO158" s="70"/>
      <c r="BP158" s="70"/>
      <c r="BQ158" s="70"/>
      <c r="BR158" s="70"/>
      <c r="BS158" s="70"/>
      <c r="BT158" s="70"/>
      <c r="BU158" s="70"/>
      <c r="BV158" s="70"/>
      <c r="BW158" s="70"/>
      <c r="BX158" s="70"/>
      <c r="BY158" s="70"/>
      <c r="BZ158" s="70"/>
      <c r="CA158" s="70"/>
      <c r="CB158" s="70"/>
      <c r="CC158" s="70"/>
      <c r="CD158" s="70"/>
      <c r="CE158" s="70"/>
      <c r="CF158" s="70"/>
      <c r="CG158" s="70"/>
      <c r="CH158" s="71"/>
    </row>
    <row r="159" spans="1:86" s="129" customFormat="1">
      <c r="A159" s="391" t="s">
        <v>301</v>
      </c>
      <c r="B159" s="125"/>
      <c r="C159" s="139" t="s">
        <v>283</v>
      </c>
      <c r="D159" s="120"/>
      <c r="E159" s="1054"/>
      <c r="F159" s="121"/>
      <c r="G159" s="121"/>
      <c r="H159" s="1054"/>
      <c r="I159" s="120"/>
      <c r="J159" s="1054">
        <v>0</v>
      </c>
      <c r="K159" s="120"/>
      <c r="L159" s="1054"/>
      <c r="M159" s="120"/>
      <c r="N159" s="1111"/>
      <c r="O159" s="1143">
        <f>N159+M159+L159+J159+H159+E159</f>
        <v>0</v>
      </c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  <c r="AD159" s="127"/>
      <c r="AE159" s="127"/>
      <c r="AF159" s="127"/>
      <c r="AG159" s="127"/>
      <c r="AH159" s="127"/>
      <c r="AI159" s="127"/>
      <c r="AJ159" s="127"/>
      <c r="AK159" s="127"/>
      <c r="AL159" s="127"/>
      <c r="AM159" s="127"/>
      <c r="AN159" s="127"/>
      <c r="AO159" s="127"/>
      <c r="AP159" s="127"/>
      <c r="AQ159" s="127"/>
      <c r="AR159" s="127"/>
      <c r="AS159" s="127"/>
      <c r="AT159" s="127"/>
      <c r="AU159" s="127"/>
      <c r="AV159" s="127"/>
      <c r="AW159" s="127"/>
      <c r="AX159" s="127"/>
      <c r="AY159" s="127"/>
      <c r="AZ159" s="127"/>
      <c r="BA159" s="127"/>
      <c r="BB159" s="127"/>
      <c r="BC159" s="127"/>
      <c r="BD159" s="127"/>
      <c r="BE159" s="127"/>
      <c r="BF159" s="127"/>
      <c r="BG159" s="127"/>
      <c r="BH159" s="127"/>
      <c r="BI159" s="127"/>
      <c r="BJ159" s="127"/>
      <c r="BK159" s="127"/>
      <c r="BL159" s="127"/>
      <c r="BM159" s="127"/>
      <c r="BN159" s="127"/>
      <c r="BO159" s="127"/>
      <c r="BP159" s="127"/>
      <c r="BQ159" s="127"/>
      <c r="BR159" s="127"/>
      <c r="BS159" s="127"/>
      <c r="BT159" s="127"/>
      <c r="BU159" s="127"/>
      <c r="BV159" s="127"/>
      <c r="BW159" s="127"/>
      <c r="BX159" s="127"/>
      <c r="BY159" s="127"/>
      <c r="BZ159" s="127"/>
      <c r="CA159" s="127"/>
      <c r="CB159" s="127"/>
      <c r="CC159" s="127"/>
      <c r="CD159" s="127"/>
      <c r="CE159" s="127"/>
      <c r="CF159" s="127"/>
      <c r="CG159" s="127"/>
      <c r="CH159" s="128"/>
    </row>
    <row r="160" spans="1:86" s="129" customFormat="1" ht="45" customHeight="1">
      <c r="A160" s="401" t="s">
        <v>50</v>
      </c>
      <c r="B160" s="125">
        <v>43</v>
      </c>
      <c r="C160" s="436" t="s">
        <v>232</v>
      </c>
      <c r="D160" s="120"/>
      <c r="E160" s="1054"/>
      <c r="F160" s="121"/>
      <c r="G160" s="121"/>
      <c r="H160" s="1050"/>
      <c r="I160" s="111"/>
      <c r="J160" s="1050">
        <v>53.62</v>
      </c>
      <c r="K160" s="111"/>
      <c r="L160" s="1050"/>
      <c r="M160" s="111"/>
      <c r="N160" s="1111"/>
      <c r="O160" s="1143">
        <f>N160+M160+L160+J160+H160+E160</f>
        <v>53.62</v>
      </c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27"/>
      <c r="AC160" s="127"/>
      <c r="AD160" s="127"/>
      <c r="AE160" s="127"/>
      <c r="AF160" s="127"/>
      <c r="AG160" s="127"/>
      <c r="AH160" s="127"/>
      <c r="AI160" s="127"/>
      <c r="AJ160" s="127"/>
      <c r="AK160" s="127"/>
      <c r="AL160" s="127"/>
      <c r="AM160" s="127"/>
      <c r="AN160" s="127"/>
      <c r="AO160" s="127"/>
      <c r="AP160" s="127"/>
      <c r="AQ160" s="127"/>
      <c r="AR160" s="127"/>
      <c r="AS160" s="127"/>
      <c r="AT160" s="127"/>
      <c r="AU160" s="127"/>
      <c r="AV160" s="127"/>
      <c r="AW160" s="127"/>
      <c r="AX160" s="127"/>
      <c r="AY160" s="127"/>
      <c r="AZ160" s="127"/>
      <c r="BA160" s="127"/>
      <c r="BB160" s="127"/>
      <c r="BC160" s="127"/>
      <c r="BD160" s="127"/>
      <c r="BE160" s="127"/>
      <c r="BF160" s="127"/>
      <c r="BG160" s="127"/>
      <c r="BH160" s="127"/>
      <c r="BI160" s="127"/>
      <c r="BJ160" s="127"/>
      <c r="BK160" s="127"/>
      <c r="BL160" s="127"/>
      <c r="BM160" s="127"/>
      <c r="BN160" s="127"/>
      <c r="BO160" s="127"/>
      <c r="BP160" s="127"/>
      <c r="BQ160" s="127"/>
      <c r="BR160" s="127"/>
      <c r="BS160" s="127"/>
      <c r="BT160" s="127"/>
      <c r="BU160" s="127"/>
      <c r="BV160" s="127"/>
      <c r="BW160" s="127"/>
      <c r="BX160" s="127"/>
      <c r="BY160" s="127"/>
      <c r="BZ160" s="127"/>
      <c r="CA160" s="127"/>
      <c r="CB160" s="127"/>
      <c r="CC160" s="127"/>
      <c r="CD160" s="127"/>
      <c r="CE160" s="127"/>
      <c r="CF160" s="127"/>
      <c r="CG160" s="127"/>
      <c r="CH160" s="128"/>
    </row>
    <row r="161" spans="1:86" s="129" customFormat="1" ht="45" customHeight="1">
      <c r="A161" s="122"/>
      <c r="B161" s="125"/>
      <c r="C161" s="436" t="s">
        <v>258</v>
      </c>
      <c r="D161" s="120"/>
      <c r="E161" s="1054"/>
      <c r="F161" s="121"/>
      <c r="G161" s="121"/>
      <c r="H161" s="1050"/>
      <c r="I161" s="111"/>
      <c r="J161" s="1050">
        <v>820.89639999999997</v>
      </c>
      <c r="K161" s="111"/>
      <c r="L161" s="1050"/>
      <c r="M161" s="111"/>
      <c r="N161" s="1111"/>
      <c r="O161" s="1143">
        <f>N161+M161+L161+J161+H161+E161</f>
        <v>820.89639999999997</v>
      </c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8"/>
    </row>
    <row r="162" spans="1:86" s="129" customFormat="1">
      <c r="A162" s="176"/>
      <c r="B162" s="102"/>
      <c r="C162" s="406" t="s">
        <v>288</v>
      </c>
      <c r="D162" s="92">
        <f>SUM(D159:D161)</f>
        <v>0</v>
      </c>
      <c r="E162" s="1066">
        <v>0</v>
      </c>
      <c r="F162" s="92">
        <f t="shared" ref="F162:K162" si="12">SUM(F159:F161)</f>
        <v>0</v>
      </c>
      <c r="G162" s="92"/>
      <c r="H162" s="1066">
        <v>0</v>
      </c>
      <c r="I162" s="92">
        <f t="shared" si="12"/>
        <v>0</v>
      </c>
      <c r="J162" s="1066">
        <v>874.51639999999998</v>
      </c>
      <c r="K162" s="92">
        <f t="shared" si="12"/>
        <v>0</v>
      </c>
      <c r="L162" s="1066">
        <v>0</v>
      </c>
      <c r="M162" s="1096">
        <v>0</v>
      </c>
      <c r="N162" s="1122">
        <v>0</v>
      </c>
      <c r="O162" s="92">
        <f>SUM(O159:O161)</f>
        <v>874.51639999999998</v>
      </c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27"/>
      <c r="AC162" s="127"/>
      <c r="AD162" s="127"/>
      <c r="AE162" s="127"/>
      <c r="AF162" s="127"/>
      <c r="AG162" s="127"/>
      <c r="AH162" s="127"/>
      <c r="AI162" s="127"/>
      <c r="AJ162" s="127"/>
      <c r="AK162" s="127"/>
      <c r="AL162" s="127"/>
      <c r="AM162" s="127"/>
      <c r="AN162" s="127"/>
      <c r="AO162" s="127"/>
      <c r="AP162" s="127"/>
      <c r="AQ162" s="127"/>
      <c r="AR162" s="127"/>
      <c r="AS162" s="127"/>
      <c r="AT162" s="127"/>
      <c r="AU162" s="127"/>
      <c r="AV162" s="127"/>
      <c r="AW162" s="127"/>
      <c r="AX162" s="127"/>
      <c r="AY162" s="127"/>
      <c r="AZ162" s="127"/>
      <c r="BA162" s="127"/>
      <c r="BB162" s="127"/>
      <c r="BC162" s="127"/>
      <c r="BD162" s="127"/>
      <c r="BE162" s="127"/>
      <c r="BF162" s="127"/>
      <c r="BG162" s="127"/>
      <c r="BH162" s="127"/>
      <c r="BI162" s="127"/>
      <c r="BJ162" s="127"/>
      <c r="BK162" s="127"/>
      <c r="BL162" s="127"/>
      <c r="BM162" s="127"/>
      <c r="BN162" s="127"/>
      <c r="BO162" s="127"/>
      <c r="BP162" s="127"/>
      <c r="BQ162" s="127"/>
      <c r="BR162" s="127"/>
      <c r="BS162" s="127"/>
      <c r="BT162" s="127"/>
      <c r="BU162" s="127"/>
      <c r="BV162" s="127"/>
      <c r="BW162" s="127"/>
      <c r="BX162" s="127"/>
      <c r="BY162" s="127"/>
      <c r="BZ162" s="127"/>
      <c r="CA162" s="127"/>
      <c r="CB162" s="127"/>
      <c r="CC162" s="127"/>
      <c r="CD162" s="127"/>
      <c r="CE162" s="127"/>
      <c r="CF162" s="127"/>
      <c r="CG162" s="127"/>
      <c r="CH162" s="128"/>
    </row>
    <row r="163" spans="1:86" s="127" customFormat="1">
      <c r="A163" s="130" t="s">
        <v>373</v>
      </c>
      <c r="B163" s="125"/>
      <c r="C163" s="437"/>
      <c r="D163" s="155"/>
      <c r="E163" s="1051"/>
      <c r="F163" s="156"/>
      <c r="G163" s="429"/>
      <c r="H163" s="1082"/>
      <c r="I163" s="155"/>
      <c r="J163" s="1051"/>
      <c r="K163" s="155"/>
      <c r="L163" s="1051"/>
      <c r="M163" s="155"/>
      <c r="N163" s="1123"/>
      <c r="O163" s="1143">
        <f>N163+M163+L163+J163+H163+E163</f>
        <v>0</v>
      </c>
    </row>
    <row r="164" spans="1:86" s="127" customFormat="1" ht="130.5" customHeight="1">
      <c r="A164" s="390" t="s">
        <v>536</v>
      </c>
      <c r="B164" s="125"/>
      <c r="C164" s="166" t="s">
        <v>340</v>
      </c>
      <c r="D164" s="155"/>
      <c r="E164" s="1067">
        <v>1372.5375900000001</v>
      </c>
      <c r="F164" s="156"/>
      <c r="G164" s="156"/>
      <c r="H164" s="1051"/>
      <c r="I164" s="155"/>
      <c r="J164" s="1051"/>
      <c r="K164" s="155"/>
      <c r="L164" s="1051"/>
      <c r="M164" s="155"/>
      <c r="N164" s="1123"/>
      <c r="O164" s="1143">
        <f>N164+M164+L164+J164+H164+E164</f>
        <v>1372.5375900000001</v>
      </c>
    </row>
    <row r="165" spans="1:86" s="152" customFormat="1" ht="105">
      <c r="A165" s="392" t="s">
        <v>532</v>
      </c>
      <c r="B165" s="125"/>
      <c r="C165" s="166" t="s">
        <v>341</v>
      </c>
      <c r="D165" s="155"/>
      <c r="E165" s="1067">
        <v>448.31538</v>
      </c>
      <c r="F165" s="156"/>
      <c r="G165" s="156"/>
      <c r="H165" s="1051"/>
      <c r="I165" s="155"/>
      <c r="J165" s="1051"/>
      <c r="K165" s="155"/>
      <c r="L165" s="1051"/>
      <c r="M165" s="155"/>
      <c r="N165" s="1123"/>
      <c r="O165" s="1143">
        <f>N165+M165+L165+J165+H165+E165</f>
        <v>448.31538</v>
      </c>
    </row>
    <row r="166" spans="1:86" s="152" customFormat="1" ht="45" customHeight="1">
      <c r="A166" s="151"/>
      <c r="B166" s="125"/>
      <c r="C166" s="379" t="s">
        <v>339</v>
      </c>
      <c r="D166" s="155"/>
      <c r="E166" s="1067"/>
      <c r="F166" s="156"/>
      <c r="G166" s="156"/>
      <c r="H166" s="1051"/>
      <c r="I166" s="155"/>
      <c r="J166" s="1051"/>
      <c r="K166" s="155"/>
      <c r="L166" s="1051"/>
      <c r="M166" s="155"/>
      <c r="N166" s="1123">
        <v>286</v>
      </c>
      <c r="O166" s="1143">
        <f>N166+M166+L166+J166+H166+E166</f>
        <v>286</v>
      </c>
    </row>
    <row r="167" spans="1:86" s="152" customFormat="1" ht="29.25" customHeight="1">
      <c r="A167" s="173"/>
      <c r="B167" s="102"/>
      <c r="C167" s="407" t="s">
        <v>288</v>
      </c>
      <c r="D167" s="171">
        <f>SUM(D164:D166)</f>
        <v>0</v>
      </c>
      <c r="E167" s="1064">
        <v>1820.8529700000001</v>
      </c>
      <c r="F167" s="171">
        <f t="shared" ref="F167:O167" si="13">SUM(F164:F166)</f>
        <v>0</v>
      </c>
      <c r="G167" s="171"/>
      <c r="H167" s="1064">
        <v>0</v>
      </c>
      <c r="I167" s="171">
        <f t="shared" si="13"/>
        <v>0</v>
      </c>
      <c r="J167" s="1064">
        <v>0</v>
      </c>
      <c r="K167" s="171">
        <f t="shared" si="13"/>
        <v>0</v>
      </c>
      <c r="L167" s="1064">
        <v>0</v>
      </c>
      <c r="M167" s="171">
        <v>0</v>
      </c>
      <c r="N167" s="1120">
        <v>286</v>
      </c>
      <c r="O167" s="1150">
        <f t="shared" si="13"/>
        <v>2106.8529699999999</v>
      </c>
    </row>
    <row r="168" spans="1:86" ht="45" customHeight="1">
      <c r="A168" s="117" t="s">
        <v>329</v>
      </c>
      <c r="B168" s="125">
        <v>45</v>
      </c>
      <c r="C168" s="142" t="s">
        <v>309</v>
      </c>
      <c r="D168" s="126"/>
      <c r="E168" s="1062"/>
      <c r="F168" s="126"/>
      <c r="G168" s="126"/>
      <c r="H168" s="1062"/>
      <c r="I168" s="126"/>
      <c r="J168" s="1062">
        <v>45.860999999999997</v>
      </c>
      <c r="K168" s="126"/>
      <c r="L168" s="1062"/>
      <c r="M168" s="126"/>
      <c r="N168" s="1124"/>
      <c r="O168" s="1143">
        <f t="shared" ref="O168:O178" si="14">N168+M168+L168+J168+H168+E168</f>
        <v>45.860999999999997</v>
      </c>
    </row>
    <row r="169" spans="1:86">
      <c r="A169" s="174"/>
      <c r="B169" s="102"/>
      <c r="C169" s="407" t="s">
        <v>288</v>
      </c>
      <c r="D169" s="175">
        <f t="shared" ref="D169:K169" si="15">SUM(D184:D184)</f>
        <v>0</v>
      </c>
      <c r="E169" s="1068">
        <v>0</v>
      </c>
      <c r="F169" s="175">
        <f t="shared" si="15"/>
        <v>0</v>
      </c>
      <c r="G169" s="175"/>
      <c r="H169" s="1068">
        <v>0</v>
      </c>
      <c r="I169" s="175">
        <f t="shared" si="15"/>
        <v>0</v>
      </c>
      <c r="J169" s="1068">
        <v>45.860999999999997</v>
      </c>
      <c r="K169" s="175">
        <f t="shared" si="15"/>
        <v>0</v>
      </c>
      <c r="L169" s="1068">
        <v>0</v>
      </c>
      <c r="M169" s="1097">
        <v>0</v>
      </c>
      <c r="N169" s="1125">
        <v>0</v>
      </c>
      <c r="O169" s="1151">
        <f t="shared" si="14"/>
        <v>45.860999999999997</v>
      </c>
    </row>
    <row r="170" spans="1:86" s="70" customFormat="1" ht="21.75">
      <c r="A170" s="134" t="s">
        <v>302</v>
      </c>
      <c r="B170" s="125"/>
      <c r="C170" s="166"/>
      <c r="D170" s="162"/>
      <c r="E170" s="1002"/>
      <c r="F170" s="162"/>
      <c r="G170" s="162"/>
      <c r="H170" s="1002"/>
      <c r="I170" s="162"/>
      <c r="J170" s="1002"/>
      <c r="K170" s="162"/>
      <c r="L170" s="1002"/>
      <c r="M170" s="1098"/>
      <c r="N170" s="1109"/>
      <c r="O170" s="1143">
        <f t="shared" si="14"/>
        <v>0</v>
      </c>
    </row>
    <row r="171" spans="1:86" s="70" customFormat="1" ht="21.75">
      <c r="A171" s="109" t="s">
        <v>534</v>
      </c>
      <c r="B171" s="125"/>
      <c r="C171" s="166" t="s">
        <v>227</v>
      </c>
      <c r="D171" s="111"/>
      <c r="E171" s="1050"/>
      <c r="F171" s="111">
        <v>1</v>
      </c>
      <c r="G171" s="111">
        <v>1</v>
      </c>
      <c r="H171" s="1050">
        <v>331.2</v>
      </c>
      <c r="I171" s="111"/>
      <c r="J171" s="1050"/>
      <c r="K171" s="111"/>
      <c r="L171" s="1050"/>
      <c r="M171" s="111"/>
      <c r="N171" s="1107"/>
      <c r="O171" s="1143">
        <f t="shared" si="14"/>
        <v>331.2</v>
      </c>
    </row>
    <row r="172" spans="1:86" s="70" customFormat="1" ht="21.75">
      <c r="A172" s="109"/>
      <c r="B172" s="125">
        <v>46</v>
      </c>
      <c r="C172" s="166" t="s">
        <v>228</v>
      </c>
      <c r="D172" s="111"/>
      <c r="E172" s="1050"/>
      <c r="F172" s="112"/>
      <c r="G172" s="112"/>
      <c r="H172" s="1050">
        <v>0</v>
      </c>
      <c r="I172" s="111"/>
      <c r="J172" s="1050"/>
      <c r="K172" s="111"/>
      <c r="L172" s="1050"/>
      <c r="M172" s="111"/>
      <c r="N172" s="1107"/>
      <c r="O172" s="1143">
        <f t="shared" si="14"/>
        <v>0</v>
      </c>
    </row>
    <row r="173" spans="1:86" s="70" customFormat="1" ht="21.75">
      <c r="A173" s="134"/>
      <c r="B173" s="125"/>
      <c r="C173" s="166" t="s">
        <v>229</v>
      </c>
      <c r="D173" s="111"/>
      <c r="E173" s="1050"/>
      <c r="F173" s="111"/>
      <c r="G173" s="111">
        <v>1</v>
      </c>
      <c r="H173" s="1050">
        <v>259.13900000000001</v>
      </c>
      <c r="I173" s="111"/>
      <c r="J173" s="1050"/>
      <c r="K173" s="111"/>
      <c r="L173" s="1050"/>
      <c r="M173" s="111"/>
      <c r="N173" s="1107"/>
      <c r="O173" s="1143">
        <f t="shared" si="14"/>
        <v>259.13900000000001</v>
      </c>
    </row>
    <row r="174" spans="1:86" s="70" customFormat="1" ht="63">
      <c r="A174" s="134"/>
      <c r="B174" s="125"/>
      <c r="C174" s="166" t="s">
        <v>553</v>
      </c>
      <c r="D174" s="111">
        <v>24</v>
      </c>
      <c r="E174" s="1050">
        <v>2103.9760000000001</v>
      </c>
      <c r="F174" s="111"/>
      <c r="G174" s="111"/>
      <c r="H174" s="1050"/>
      <c r="I174" s="111"/>
      <c r="J174" s="1050"/>
      <c r="K174" s="111"/>
      <c r="L174" s="1050"/>
      <c r="M174" s="111"/>
      <c r="N174" s="1107"/>
      <c r="O174" s="1143">
        <f t="shared" si="14"/>
        <v>2103.9760000000001</v>
      </c>
    </row>
    <row r="175" spans="1:86" s="70" customFormat="1" ht="21.75">
      <c r="A175" s="134"/>
      <c r="B175" s="125"/>
      <c r="C175" s="166" t="s">
        <v>330</v>
      </c>
      <c r="D175" s="111"/>
      <c r="E175" s="1050"/>
      <c r="F175" s="111"/>
      <c r="G175" s="111"/>
      <c r="H175" s="1050"/>
      <c r="I175" s="111"/>
      <c r="J175" s="1050"/>
      <c r="K175" s="111"/>
      <c r="L175" s="1050"/>
      <c r="M175" s="111"/>
      <c r="N175" s="1107">
        <v>57.746279999999999</v>
      </c>
      <c r="O175" s="1143">
        <f t="shared" si="14"/>
        <v>57.746279999999999</v>
      </c>
    </row>
    <row r="176" spans="1:86" s="70" customFormat="1" ht="40.5">
      <c r="A176" s="118" t="s">
        <v>535</v>
      </c>
      <c r="B176" s="125"/>
      <c r="C176" s="166" t="s">
        <v>230</v>
      </c>
      <c r="D176" s="111"/>
      <c r="E176" s="1050"/>
      <c r="F176" s="111"/>
      <c r="G176" s="111"/>
      <c r="H176" s="1050"/>
      <c r="I176" s="111"/>
      <c r="J176" s="1050"/>
      <c r="K176" s="111">
        <v>8</v>
      </c>
      <c r="L176" s="1050">
        <v>733.22352000000001</v>
      </c>
      <c r="M176" s="111"/>
      <c r="N176" s="1107">
        <v>0.3</v>
      </c>
      <c r="O176" s="1143">
        <f t="shared" si="14"/>
        <v>733.52351999999996</v>
      </c>
    </row>
    <row r="177" spans="1:15" s="70" customFormat="1" ht="42">
      <c r="A177" s="134" t="s">
        <v>534</v>
      </c>
      <c r="B177" s="125">
        <v>47</v>
      </c>
      <c r="C177" s="166" t="s">
        <v>371</v>
      </c>
      <c r="D177" s="111"/>
      <c r="E177" s="1050"/>
      <c r="F177" s="111"/>
      <c r="G177" s="111"/>
      <c r="H177" s="1050"/>
      <c r="I177" s="111"/>
      <c r="J177" s="1050"/>
      <c r="K177" s="111"/>
      <c r="L177" s="1050"/>
      <c r="M177" s="111">
        <v>1372.9642900000001</v>
      </c>
      <c r="N177" s="1107"/>
      <c r="O177" s="1143">
        <f t="shared" si="14"/>
        <v>1372.9642900000001</v>
      </c>
    </row>
    <row r="178" spans="1:15" s="70" customFormat="1" ht="61.5">
      <c r="A178" s="163" t="s">
        <v>50</v>
      </c>
      <c r="B178" s="125">
        <v>48</v>
      </c>
      <c r="C178" s="166" t="s">
        <v>369</v>
      </c>
      <c r="D178" s="111"/>
      <c r="E178" s="1050">
        <v>310.08</v>
      </c>
      <c r="F178" s="111"/>
      <c r="G178" s="111"/>
      <c r="H178" s="1050"/>
      <c r="I178" s="111"/>
      <c r="J178" s="1050">
        <v>875.24622999999997</v>
      </c>
      <c r="K178" s="111"/>
      <c r="L178" s="1050"/>
      <c r="M178" s="111"/>
      <c r="N178" s="1107">
        <v>704.00204000000008</v>
      </c>
      <c r="O178" s="1143">
        <f t="shared" si="14"/>
        <v>1889.32827</v>
      </c>
    </row>
    <row r="179" spans="1:15" s="70" customFormat="1" ht="22.5" thickBot="1">
      <c r="A179" s="393"/>
      <c r="B179" s="394"/>
      <c r="C179" s="449" t="s">
        <v>288</v>
      </c>
      <c r="D179" s="395">
        <f>SUM(D170:D178)</f>
        <v>24</v>
      </c>
      <c r="E179" s="1055">
        <v>2414.056</v>
      </c>
      <c r="F179" s="395">
        <f t="shared" ref="F179:O179" si="16">SUM(F171:F178)</f>
        <v>1</v>
      </c>
      <c r="G179" s="395">
        <v>2</v>
      </c>
      <c r="H179" s="1055">
        <v>590.33900000000006</v>
      </c>
      <c r="I179" s="396">
        <f t="shared" si="16"/>
        <v>0</v>
      </c>
      <c r="J179" s="1055">
        <v>875.24622999999997</v>
      </c>
      <c r="K179" s="395">
        <f t="shared" si="16"/>
        <v>8</v>
      </c>
      <c r="L179" s="1055">
        <v>733.22352000000001</v>
      </c>
      <c r="M179" s="395">
        <v>1372.9642900000001</v>
      </c>
      <c r="N179" s="1112">
        <v>762.0483200000001</v>
      </c>
      <c r="O179" s="1144">
        <f t="shared" si="16"/>
        <v>6747.8773599999995</v>
      </c>
    </row>
    <row r="180" spans="1:15" s="70" customFormat="1" ht="32.25" customHeight="1" thickTop="1">
      <c r="A180" s="160"/>
      <c r="B180" s="397"/>
      <c r="C180" s="438" t="s">
        <v>236</v>
      </c>
      <c r="D180" s="161"/>
      <c r="E180" s="1069"/>
      <c r="F180" s="161"/>
      <c r="G180" s="161"/>
      <c r="H180" s="1069"/>
      <c r="I180" s="161"/>
      <c r="J180" s="1069"/>
      <c r="K180" s="161"/>
      <c r="L180" s="1069"/>
      <c r="M180" s="161"/>
      <c r="N180" s="1126"/>
      <c r="O180" s="1152">
        <f t="shared" ref="O180:O197" si="17">N180+M180+L180+J180+H180+E180</f>
        <v>0</v>
      </c>
    </row>
    <row r="181" spans="1:15" s="70" customFormat="1" ht="61.5">
      <c r="A181" s="118" t="s">
        <v>533</v>
      </c>
      <c r="B181" s="398"/>
      <c r="C181" s="437" t="s">
        <v>313</v>
      </c>
      <c r="D181" s="111"/>
      <c r="E181" s="1050"/>
      <c r="F181" s="111"/>
      <c r="G181" s="111"/>
      <c r="H181" s="1050"/>
      <c r="I181" s="111"/>
      <c r="J181" s="1050"/>
      <c r="K181" s="111"/>
      <c r="L181" s="1050"/>
      <c r="M181" s="111"/>
      <c r="N181" s="1107">
        <v>5.76</v>
      </c>
      <c r="O181" s="1143">
        <f t="shared" si="17"/>
        <v>5.76</v>
      </c>
    </row>
    <row r="182" spans="1:15" s="70" customFormat="1" ht="61.5">
      <c r="A182" s="109"/>
      <c r="B182" s="398"/>
      <c r="C182" s="437" t="s">
        <v>314</v>
      </c>
      <c r="D182" s="111"/>
      <c r="E182" s="1050"/>
      <c r="F182" s="111"/>
      <c r="G182" s="111"/>
      <c r="H182" s="1050"/>
      <c r="I182" s="111"/>
      <c r="J182" s="1050"/>
      <c r="K182" s="111"/>
      <c r="L182" s="1050"/>
      <c r="M182" s="111"/>
      <c r="N182" s="1107">
        <v>189.65227999999999</v>
      </c>
      <c r="O182" s="1143">
        <f t="shared" si="17"/>
        <v>189.65227999999999</v>
      </c>
    </row>
    <row r="183" spans="1:15" s="70" customFormat="1" ht="45" customHeight="1">
      <c r="A183" s="109"/>
      <c r="B183" s="398"/>
      <c r="C183" s="437" t="s">
        <v>315</v>
      </c>
      <c r="D183" s="111"/>
      <c r="E183" s="1050"/>
      <c r="F183" s="111"/>
      <c r="G183" s="111"/>
      <c r="H183" s="1050"/>
      <c r="I183" s="111"/>
      <c r="J183" s="1050"/>
      <c r="K183" s="111"/>
      <c r="L183" s="1050"/>
      <c r="M183" s="111"/>
      <c r="N183" s="1107">
        <v>0.75</v>
      </c>
      <c r="O183" s="1143">
        <f t="shared" si="17"/>
        <v>0.75</v>
      </c>
    </row>
    <row r="184" spans="1:15" s="70" customFormat="1" ht="45" customHeight="1">
      <c r="A184" s="118"/>
      <c r="B184" s="125"/>
      <c r="C184" s="142" t="s">
        <v>310</v>
      </c>
      <c r="D184" s="126"/>
      <c r="E184" s="1062"/>
      <c r="F184" s="119"/>
      <c r="G184" s="119"/>
      <c r="H184" s="1062"/>
      <c r="I184" s="126"/>
      <c r="J184" s="1062"/>
      <c r="K184" s="126"/>
      <c r="L184" s="1062"/>
      <c r="M184" s="126"/>
      <c r="N184" s="1124">
        <v>1640.65753</v>
      </c>
      <c r="O184" s="1143">
        <f t="shared" si="17"/>
        <v>1640.65753</v>
      </c>
    </row>
    <row r="185" spans="1:15" s="70" customFormat="1" ht="45" customHeight="1">
      <c r="A185" s="134"/>
      <c r="B185" s="399"/>
      <c r="C185" s="166" t="s">
        <v>235</v>
      </c>
      <c r="D185" s="111"/>
      <c r="E185" s="1050"/>
      <c r="F185" s="111"/>
      <c r="G185" s="111"/>
      <c r="H185" s="1050"/>
      <c r="I185" s="111"/>
      <c r="J185" s="1050"/>
      <c r="K185" s="111"/>
      <c r="L185" s="1050"/>
      <c r="M185" s="111"/>
      <c r="N185" s="1109">
        <v>9893.6211199999998</v>
      </c>
      <c r="O185" s="1143">
        <f t="shared" si="17"/>
        <v>9893.6211199999998</v>
      </c>
    </row>
    <row r="186" spans="1:15" s="70" customFormat="1" ht="45" customHeight="1">
      <c r="A186" s="134"/>
      <c r="B186" s="399"/>
      <c r="C186" s="166" t="s">
        <v>238</v>
      </c>
      <c r="D186" s="111"/>
      <c r="E186" s="1050"/>
      <c r="F186" s="111"/>
      <c r="G186" s="111"/>
      <c r="H186" s="1050"/>
      <c r="I186" s="111"/>
      <c r="J186" s="1050"/>
      <c r="K186" s="111"/>
      <c r="L186" s="1050"/>
      <c r="M186" s="111"/>
      <c r="N186" s="1109">
        <v>0.48</v>
      </c>
      <c r="O186" s="1143">
        <f t="shared" si="17"/>
        <v>0.48</v>
      </c>
    </row>
    <row r="187" spans="1:15" s="70" customFormat="1" ht="45" customHeight="1">
      <c r="A187" s="134"/>
      <c r="B187" s="399"/>
      <c r="C187" s="166" t="s">
        <v>239</v>
      </c>
      <c r="D187" s="111"/>
      <c r="E187" s="1050"/>
      <c r="F187" s="111"/>
      <c r="G187" s="111"/>
      <c r="H187" s="1050"/>
      <c r="I187" s="111"/>
      <c r="J187" s="1050"/>
      <c r="K187" s="111"/>
      <c r="L187" s="1050"/>
      <c r="M187" s="111"/>
      <c r="N187" s="1109">
        <v>0.36</v>
      </c>
      <c r="O187" s="1143">
        <f t="shared" si="17"/>
        <v>0.36</v>
      </c>
    </row>
    <row r="188" spans="1:15" s="70" customFormat="1" ht="21.75">
      <c r="A188" s="134"/>
      <c r="B188" s="399"/>
      <c r="C188" s="166" t="s">
        <v>240</v>
      </c>
      <c r="D188" s="111"/>
      <c r="E188" s="1050"/>
      <c r="F188" s="111"/>
      <c r="G188" s="111"/>
      <c r="H188" s="1050"/>
      <c r="I188" s="111"/>
      <c r="J188" s="1050"/>
      <c r="K188" s="111"/>
      <c r="L188" s="1050"/>
      <c r="M188" s="111"/>
      <c r="N188" s="1109">
        <v>105.71599999999999</v>
      </c>
      <c r="O188" s="1143">
        <f t="shared" si="17"/>
        <v>105.71599999999999</v>
      </c>
    </row>
    <row r="189" spans="1:15" s="70" customFormat="1" ht="84">
      <c r="A189" s="134"/>
      <c r="B189" s="399"/>
      <c r="C189" s="166" t="s">
        <v>241</v>
      </c>
      <c r="D189" s="111"/>
      <c r="E189" s="1050"/>
      <c r="F189" s="111"/>
      <c r="G189" s="111"/>
      <c r="H189" s="1050"/>
      <c r="I189" s="111"/>
      <c r="J189" s="1050"/>
      <c r="K189" s="111"/>
      <c r="L189" s="1050"/>
      <c r="M189" s="111"/>
      <c r="N189" s="1109">
        <v>2.2400000000000002</v>
      </c>
      <c r="O189" s="1143">
        <f t="shared" si="17"/>
        <v>2.2400000000000002</v>
      </c>
    </row>
    <row r="190" spans="1:15" s="70" customFormat="1" ht="84">
      <c r="A190" s="134"/>
      <c r="B190" s="399"/>
      <c r="C190" s="166" t="s">
        <v>242</v>
      </c>
      <c r="D190" s="111"/>
      <c r="E190" s="1050"/>
      <c r="F190" s="111"/>
      <c r="G190" s="111"/>
      <c r="H190" s="1050"/>
      <c r="I190" s="111"/>
      <c r="J190" s="1050"/>
      <c r="K190" s="111"/>
      <c r="L190" s="1050"/>
      <c r="M190" s="111"/>
      <c r="N190" s="1109">
        <v>35.24</v>
      </c>
      <c r="O190" s="1143">
        <f t="shared" si="17"/>
        <v>35.24</v>
      </c>
    </row>
    <row r="191" spans="1:15" s="70" customFormat="1" ht="45" customHeight="1">
      <c r="A191" s="134"/>
      <c r="B191" s="399"/>
      <c r="C191" s="166" t="s">
        <v>243</v>
      </c>
      <c r="D191" s="111"/>
      <c r="E191" s="1050"/>
      <c r="F191" s="111"/>
      <c r="G191" s="111"/>
      <c r="H191" s="1050"/>
      <c r="I191" s="111"/>
      <c r="J191" s="1050"/>
      <c r="K191" s="111"/>
      <c r="L191" s="1050"/>
      <c r="M191" s="111"/>
      <c r="N191" s="1109">
        <v>290</v>
      </c>
      <c r="O191" s="1143">
        <f t="shared" si="17"/>
        <v>290</v>
      </c>
    </row>
    <row r="192" spans="1:15" s="70" customFormat="1" ht="45" customHeight="1">
      <c r="A192" s="134"/>
      <c r="B192" s="399"/>
      <c r="C192" s="166" t="s">
        <v>244</v>
      </c>
      <c r="D192" s="111"/>
      <c r="E192" s="1050"/>
      <c r="F192" s="111"/>
      <c r="G192" s="111"/>
      <c r="H192" s="1050"/>
      <c r="I192" s="111"/>
      <c r="J192" s="1050"/>
      <c r="K192" s="111"/>
      <c r="L192" s="1050"/>
      <c r="M192" s="111"/>
      <c r="N192" s="1109">
        <v>56.037999999999997</v>
      </c>
      <c r="O192" s="1143">
        <f t="shared" si="17"/>
        <v>56.037999999999997</v>
      </c>
    </row>
    <row r="193" spans="1:15" s="70" customFormat="1" ht="45" customHeight="1">
      <c r="A193" s="134"/>
      <c r="B193" s="399"/>
      <c r="C193" s="166" t="s">
        <v>245</v>
      </c>
      <c r="D193" s="111"/>
      <c r="E193" s="1050"/>
      <c r="F193" s="111"/>
      <c r="G193" s="111"/>
      <c r="H193" s="1050"/>
      <c r="I193" s="111"/>
      <c r="J193" s="1050">
        <v>34.200000000000003</v>
      </c>
      <c r="K193" s="111"/>
      <c r="L193" s="1050"/>
      <c r="M193" s="111"/>
      <c r="N193" s="1109"/>
      <c r="O193" s="1143">
        <f t="shared" si="17"/>
        <v>34.200000000000003</v>
      </c>
    </row>
    <row r="194" spans="1:15" s="70" customFormat="1" ht="42">
      <c r="A194" s="134"/>
      <c r="B194" s="399"/>
      <c r="C194" s="166" t="s">
        <v>246</v>
      </c>
      <c r="D194" s="111"/>
      <c r="E194" s="1050"/>
      <c r="F194" s="111"/>
      <c r="G194" s="111"/>
      <c r="H194" s="1050"/>
      <c r="I194" s="111"/>
      <c r="J194" s="1050">
        <v>48.754949999999994</v>
      </c>
      <c r="K194" s="111"/>
      <c r="L194" s="1050"/>
      <c r="M194" s="111"/>
      <c r="N194" s="1109"/>
      <c r="O194" s="1143">
        <f t="shared" si="17"/>
        <v>48.754949999999994</v>
      </c>
    </row>
    <row r="195" spans="1:15" s="70" customFormat="1" ht="42">
      <c r="A195" s="134"/>
      <c r="B195" s="399"/>
      <c r="C195" s="166" t="s">
        <v>247</v>
      </c>
      <c r="D195" s="111"/>
      <c r="E195" s="1050"/>
      <c r="F195" s="111"/>
      <c r="G195" s="111"/>
      <c r="H195" s="1050"/>
      <c r="I195" s="111"/>
      <c r="J195" s="1050">
        <v>82.16</v>
      </c>
      <c r="K195" s="111"/>
      <c r="L195" s="1050"/>
      <c r="M195" s="111"/>
      <c r="N195" s="1109"/>
      <c r="O195" s="1143">
        <f t="shared" si="17"/>
        <v>82.16</v>
      </c>
    </row>
    <row r="196" spans="1:15" s="70" customFormat="1" ht="45" customHeight="1">
      <c r="A196" s="134"/>
      <c r="B196" s="399"/>
      <c r="C196" s="166" t="s">
        <v>248</v>
      </c>
      <c r="D196" s="111"/>
      <c r="E196" s="1050"/>
      <c r="F196" s="111"/>
      <c r="G196" s="111"/>
      <c r="H196" s="1050"/>
      <c r="I196" s="111"/>
      <c r="J196" s="1050">
        <v>188.23056</v>
      </c>
      <c r="K196" s="111"/>
      <c r="L196" s="1050"/>
      <c r="M196" s="111"/>
      <c r="N196" s="1109"/>
      <c r="O196" s="1143">
        <f t="shared" si="17"/>
        <v>188.23056</v>
      </c>
    </row>
    <row r="197" spans="1:15" s="70" customFormat="1" ht="45" customHeight="1">
      <c r="A197" s="134"/>
      <c r="B197" s="399"/>
      <c r="C197" s="166" t="s">
        <v>249</v>
      </c>
      <c r="D197" s="111"/>
      <c r="E197" s="1050"/>
      <c r="F197" s="111"/>
      <c r="G197" s="111"/>
      <c r="H197" s="1050"/>
      <c r="I197" s="111"/>
      <c r="J197" s="1050">
        <v>86.92</v>
      </c>
      <c r="K197" s="111"/>
      <c r="L197" s="1050"/>
      <c r="M197" s="111"/>
      <c r="N197" s="1109"/>
      <c r="O197" s="1143">
        <f t="shared" si="17"/>
        <v>86.92</v>
      </c>
    </row>
    <row r="198" spans="1:15" s="70" customFormat="1" ht="45" customHeight="1">
      <c r="A198" s="134"/>
      <c r="B198" s="399"/>
      <c r="C198" s="166" t="s">
        <v>250</v>
      </c>
      <c r="D198" s="111"/>
      <c r="E198" s="1002">
        <v>289.32</v>
      </c>
      <c r="F198" s="111"/>
      <c r="G198" s="111"/>
      <c r="H198" s="1050"/>
      <c r="I198" s="111"/>
      <c r="J198" s="1050">
        <v>440.26551000000001</v>
      </c>
      <c r="K198" s="111"/>
      <c r="L198" s="1050"/>
      <c r="M198" s="111"/>
      <c r="N198" s="1127"/>
      <c r="O198" s="1143">
        <f>N198+M198+L198+J198+H198+E198</f>
        <v>729.58551</v>
      </c>
    </row>
    <row r="199" spans="1:15" s="70" customFormat="1" ht="117.75" customHeight="1">
      <c r="A199" s="134"/>
      <c r="B199" s="399"/>
      <c r="C199" s="166" t="s">
        <v>251</v>
      </c>
      <c r="D199" s="111"/>
      <c r="E199" s="1050"/>
      <c r="F199" s="111"/>
      <c r="G199" s="111"/>
      <c r="H199" s="1050"/>
      <c r="I199" s="111"/>
      <c r="J199" s="1050"/>
      <c r="K199" s="111"/>
      <c r="L199" s="1050"/>
      <c r="M199" s="111"/>
      <c r="N199" s="1109">
        <v>431.52600000000001</v>
      </c>
      <c r="O199" s="1143">
        <f>N199+M199+L199+J199+H199+E199</f>
        <v>431.52600000000001</v>
      </c>
    </row>
    <row r="200" spans="1:15" s="70" customFormat="1" ht="45" customHeight="1">
      <c r="A200" s="134"/>
      <c r="B200" s="399"/>
      <c r="C200" s="166" t="s">
        <v>252</v>
      </c>
      <c r="D200" s="111"/>
      <c r="E200" s="1050"/>
      <c r="F200" s="111"/>
      <c r="G200" s="111"/>
      <c r="H200" s="1050"/>
      <c r="I200" s="111"/>
      <c r="J200" s="1050"/>
      <c r="K200" s="111"/>
      <c r="L200" s="1050"/>
      <c r="M200" s="111"/>
      <c r="N200" s="1109">
        <v>1.59</v>
      </c>
      <c r="O200" s="1143">
        <f t="shared" ref="O200:O224" si="18">N200+M200+L200+J200+H200+E200</f>
        <v>1.59</v>
      </c>
    </row>
    <row r="201" spans="1:15" s="70" customFormat="1" ht="45" customHeight="1">
      <c r="A201" s="134"/>
      <c r="B201" s="399"/>
      <c r="C201" s="166" t="s">
        <v>253</v>
      </c>
      <c r="D201" s="111"/>
      <c r="E201" s="1050"/>
      <c r="F201" s="111"/>
      <c r="G201" s="111"/>
      <c r="H201" s="1050"/>
      <c r="I201" s="111"/>
      <c r="J201" s="1050"/>
      <c r="K201" s="111"/>
      <c r="L201" s="1050"/>
      <c r="M201" s="111"/>
      <c r="N201" s="1109">
        <v>0.42</v>
      </c>
      <c r="O201" s="1143">
        <f t="shared" si="18"/>
        <v>0.42</v>
      </c>
    </row>
    <row r="202" spans="1:15" s="70" customFormat="1" ht="21.75">
      <c r="A202" s="134"/>
      <c r="B202" s="399"/>
      <c r="C202" s="166" t="s">
        <v>316</v>
      </c>
      <c r="D202" s="111"/>
      <c r="E202" s="1050"/>
      <c r="F202" s="111"/>
      <c r="G202" s="111"/>
      <c r="H202" s="1050"/>
      <c r="I202" s="111"/>
      <c r="J202" s="1050"/>
      <c r="K202" s="111"/>
      <c r="L202" s="1050"/>
      <c r="M202" s="111"/>
      <c r="N202" s="1109">
        <v>0</v>
      </c>
      <c r="O202" s="1143">
        <f t="shared" si="18"/>
        <v>0</v>
      </c>
    </row>
    <row r="203" spans="1:15" s="70" customFormat="1" ht="45" customHeight="1">
      <c r="A203" s="134"/>
      <c r="B203" s="399"/>
      <c r="C203" s="166" t="s">
        <v>255</v>
      </c>
      <c r="D203" s="111"/>
      <c r="E203" s="1050"/>
      <c r="F203" s="111"/>
      <c r="G203" s="111"/>
      <c r="H203" s="1050"/>
      <c r="I203" s="111"/>
      <c r="J203" s="1050"/>
      <c r="K203" s="111"/>
      <c r="L203" s="1050"/>
      <c r="M203" s="111"/>
      <c r="N203" s="1109">
        <v>628.64545999999996</v>
      </c>
      <c r="O203" s="1143">
        <f t="shared" si="18"/>
        <v>628.64545999999996</v>
      </c>
    </row>
    <row r="204" spans="1:15" s="70" customFormat="1" ht="45" customHeight="1">
      <c r="A204" s="134"/>
      <c r="B204" s="399"/>
      <c r="C204" s="166" t="s">
        <v>256</v>
      </c>
      <c r="D204" s="111"/>
      <c r="E204" s="1050"/>
      <c r="F204" s="111"/>
      <c r="G204" s="111"/>
      <c r="H204" s="1050"/>
      <c r="I204" s="111"/>
      <c r="J204" s="1050"/>
      <c r="K204" s="111"/>
      <c r="L204" s="1050"/>
      <c r="M204" s="111"/>
      <c r="N204" s="1109">
        <v>56.03</v>
      </c>
      <c r="O204" s="1143">
        <f t="shared" si="18"/>
        <v>56.03</v>
      </c>
    </row>
    <row r="205" spans="1:15" s="70" customFormat="1" ht="45" customHeight="1">
      <c r="A205" s="134"/>
      <c r="B205" s="399"/>
      <c r="C205" s="166" t="s">
        <v>259</v>
      </c>
      <c r="D205" s="111"/>
      <c r="E205" s="1050"/>
      <c r="F205" s="111"/>
      <c r="G205" s="111"/>
      <c r="H205" s="1050"/>
      <c r="I205" s="111"/>
      <c r="J205" s="1050">
        <v>107.43</v>
      </c>
      <c r="K205" s="111"/>
      <c r="L205" s="1050"/>
      <c r="M205" s="111"/>
      <c r="N205" s="1109"/>
      <c r="O205" s="1143">
        <f t="shared" si="18"/>
        <v>107.43</v>
      </c>
    </row>
    <row r="206" spans="1:15" s="70" customFormat="1" ht="45" customHeight="1">
      <c r="A206" s="134"/>
      <c r="B206" s="399"/>
      <c r="C206" s="166" t="s">
        <v>260</v>
      </c>
      <c r="D206" s="111"/>
      <c r="E206" s="1050"/>
      <c r="F206" s="111"/>
      <c r="G206" s="111"/>
      <c r="H206" s="1050"/>
      <c r="I206" s="111"/>
      <c r="J206" s="1050"/>
      <c r="K206" s="111"/>
      <c r="L206" s="1050"/>
      <c r="M206" s="111"/>
      <c r="N206" s="1109">
        <v>250</v>
      </c>
      <c r="O206" s="1143">
        <f t="shared" si="18"/>
        <v>250</v>
      </c>
    </row>
    <row r="207" spans="1:15" s="70" customFormat="1" ht="69" customHeight="1">
      <c r="A207" s="134"/>
      <c r="B207" s="399"/>
      <c r="C207" s="166" t="s">
        <v>261</v>
      </c>
      <c r="D207" s="111"/>
      <c r="E207" s="1050"/>
      <c r="F207" s="111"/>
      <c r="G207" s="111"/>
      <c r="H207" s="1050"/>
      <c r="I207" s="111"/>
      <c r="J207" s="1050"/>
      <c r="K207" s="111"/>
      <c r="L207" s="1050"/>
      <c r="M207" s="111"/>
      <c r="N207" s="1109">
        <v>17.12</v>
      </c>
      <c r="O207" s="1143">
        <f t="shared" si="18"/>
        <v>17.12</v>
      </c>
    </row>
    <row r="208" spans="1:15" s="70" customFormat="1" ht="45" customHeight="1">
      <c r="A208" s="134"/>
      <c r="B208" s="399"/>
      <c r="C208" s="166" t="s">
        <v>331</v>
      </c>
      <c r="D208" s="111"/>
      <c r="E208" s="1050"/>
      <c r="F208" s="111"/>
      <c r="G208" s="111"/>
      <c r="H208" s="1050"/>
      <c r="I208" s="111"/>
      <c r="J208" s="1050"/>
      <c r="K208" s="111"/>
      <c r="L208" s="1050"/>
      <c r="M208" s="111"/>
      <c r="N208" s="1107">
        <v>1344.6226200000001</v>
      </c>
      <c r="O208" s="1143">
        <f t="shared" si="18"/>
        <v>1344.6226200000001</v>
      </c>
    </row>
    <row r="209" spans="1:16" ht="45" customHeight="1">
      <c r="A209" s="118"/>
      <c r="B209" s="399"/>
      <c r="C209" s="166" t="s">
        <v>342</v>
      </c>
      <c r="D209" s="120"/>
      <c r="E209" s="1054"/>
      <c r="F209" s="121"/>
      <c r="G209" s="121"/>
      <c r="H209" s="1054"/>
      <c r="I209" s="120"/>
      <c r="J209" s="1054"/>
      <c r="K209" s="120"/>
      <c r="L209" s="1054"/>
      <c r="M209" s="120"/>
      <c r="N209" s="1107">
        <v>1.76</v>
      </c>
      <c r="O209" s="1143">
        <f t="shared" si="18"/>
        <v>1.76</v>
      </c>
    </row>
    <row r="210" spans="1:16" ht="63">
      <c r="A210" s="404" t="s">
        <v>532</v>
      </c>
      <c r="B210" s="399"/>
      <c r="C210" s="166" t="s">
        <v>343</v>
      </c>
      <c r="D210" s="120"/>
      <c r="E210" s="1054"/>
      <c r="F210" s="154"/>
      <c r="G210" s="154"/>
      <c r="H210" s="1083"/>
      <c r="I210" s="153"/>
      <c r="J210" s="1083"/>
      <c r="K210" s="153"/>
      <c r="L210" s="1083"/>
      <c r="M210" s="153"/>
      <c r="N210" s="1107">
        <v>543.21573999999998</v>
      </c>
      <c r="O210" s="1143">
        <f t="shared" si="18"/>
        <v>543.21573999999998</v>
      </c>
    </row>
    <row r="211" spans="1:16" ht="42">
      <c r="A211" s="405"/>
      <c r="B211" s="399"/>
      <c r="C211" s="166" t="s">
        <v>344</v>
      </c>
      <c r="D211" s="120"/>
      <c r="E211" s="1054"/>
      <c r="F211" s="154"/>
      <c r="G211" s="154"/>
      <c r="H211" s="1083"/>
      <c r="I211" s="153"/>
      <c r="J211" s="1088">
        <v>142.30357000000001</v>
      </c>
      <c r="K211" s="153"/>
      <c r="L211" s="1083"/>
      <c r="M211" s="153"/>
      <c r="N211" s="1128"/>
      <c r="O211" s="1143">
        <f t="shared" si="18"/>
        <v>142.30357000000001</v>
      </c>
    </row>
    <row r="212" spans="1:16" ht="63">
      <c r="A212" s="405"/>
      <c r="B212" s="399"/>
      <c r="C212" s="166" t="s">
        <v>345</v>
      </c>
      <c r="D212" s="120"/>
      <c r="E212" s="1054"/>
      <c r="F212" s="154"/>
      <c r="G212" s="154"/>
      <c r="H212" s="1083"/>
      <c r="I212" s="153"/>
      <c r="J212" s="1083"/>
      <c r="K212" s="153"/>
      <c r="L212" s="1083"/>
      <c r="M212" s="153"/>
      <c r="N212" s="1129">
        <v>194.32306</v>
      </c>
      <c r="O212" s="1143">
        <f t="shared" si="18"/>
        <v>194.32306</v>
      </c>
    </row>
    <row r="213" spans="1:16" ht="45" customHeight="1">
      <c r="A213" s="405"/>
      <c r="B213" s="399"/>
      <c r="C213" s="166" t="s">
        <v>346</v>
      </c>
      <c r="D213" s="120"/>
      <c r="E213" s="1054"/>
      <c r="F213" s="154"/>
      <c r="G213" s="154"/>
      <c r="H213" s="1083"/>
      <c r="I213" s="153"/>
      <c r="J213" s="1083"/>
      <c r="K213" s="153"/>
      <c r="L213" s="1083"/>
      <c r="M213" s="153"/>
      <c r="N213" s="1129">
        <v>268.13583</v>
      </c>
      <c r="O213" s="1143">
        <f t="shared" si="18"/>
        <v>268.13583</v>
      </c>
    </row>
    <row r="214" spans="1:16" ht="63">
      <c r="A214" s="405"/>
      <c r="B214" s="399"/>
      <c r="C214" s="166" t="s">
        <v>356</v>
      </c>
      <c r="D214" s="120"/>
      <c r="E214" s="1054">
        <v>797.57676000000004</v>
      </c>
      <c r="F214" s="154"/>
      <c r="G214" s="154"/>
      <c r="H214" s="1083"/>
      <c r="I214" s="153"/>
      <c r="J214" s="1083"/>
      <c r="K214" s="153"/>
      <c r="L214" s="1083"/>
      <c r="M214" s="153"/>
      <c r="N214" s="1130"/>
      <c r="O214" s="1143">
        <f t="shared" si="18"/>
        <v>797.57676000000004</v>
      </c>
    </row>
    <row r="215" spans="1:16" ht="63">
      <c r="A215" s="405"/>
      <c r="B215" s="399"/>
      <c r="C215" s="166" t="s">
        <v>357</v>
      </c>
      <c r="D215" s="120"/>
      <c r="E215" s="1054">
        <v>1073.4868799999999</v>
      </c>
      <c r="F215" s="154"/>
      <c r="G215" s="154"/>
      <c r="H215" s="1083"/>
      <c r="I215" s="153"/>
      <c r="J215" s="1083"/>
      <c r="K215" s="153"/>
      <c r="L215" s="1083"/>
      <c r="M215" s="153"/>
      <c r="N215" s="1130"/>
      <c r="O215" s="1143">
        <f t="shared" si="18"/>
        <v>1073.4868799999999</v>
      </c>
    </row>
    <row r="216" spans="1:16" ht="84">
      <c r="A216" s="405"/>
      <c r="B216" s="399"/>
      <c r="C216" s="166" t="s">
        <v>358</v>
      </c>
      <c r="D216" s="120"/>
      <c r="E216" s="1070">
        <v>814.21229000000005</v>
      </c>
      <c r="F216" s="154"/>
      <c r="G216" s="154"/>
      <c r="H216" s="1083"/>
      <c r="I216" s="153"/>
      <c r="J216" s="1083"/>
      <c r="K216" s="153"/>
      <c r="L216" s="1083"/>
      <c r="M216" s="153"/>
      <c r="N216" s="1131"/>
      <c r="O216" s="1143">
        <f t="shared" si="18"/>
        <v>814.21229000000005</v>
      </c>
    </row>
    <row r="217" spans="1:16" ht="44.25" customHeight="1">
      <c r="A217" s="405"/>
      <c r="B217" s="399"/>
      <c r="C217" s="166" t="s">
        <v>359</v>
      </c>
      <c r="D217" s="120"/>
      <c r="E217" s="1054"/>
      <c r="F217" s="154"/>
      <c r="G217" s="154"/>
      <c r="H217" s="1083"/>
      <c r="I217" s="153"/>
      <c r="J217" s="1083"/>
      <c r="K217" s="153"/>
      <c r="L217" s="1083"/>
      <c r="M217" s="153"/>
      <c r="N217" s="1129">
        <v>450</v>
      </c>
      <c r="O217" s="1143">
        <f t="shared" si="18"/>
        <v>450</v>
      </c>
    </row>
    <row r="218" spans="1:16" ht="63">
      <c r="A218" s="405"/>
      <c r="B218" s="125"/>
      <c r="C218" s="388" t="s">
        <v>361</v>
      </c>
      <c r="D218" s="159"/>
      <c r="E218" s="1071">
        <v>1091.5050000000001</v>
      </c>
      <c r="F218" s="141"/>
      <c r="G218" s="141"/>
      <c r="H218" s="1084"/>
      <c r="I218" s="141"/>
      <c r="J218" s="1084"/>
      <c r="K218" s="141"/>
      <c r="L218" s="1084"/>
      <c r="M218" s="141"/>
      <c r="N218" s="1132"/>
      <c r="O218" s="1153">
        <f t="shared" si="18"/>
        <v>1091.5050000000001</v>
      </c>
    </row>
    <row r="219" spans="1:16">
      <c r="A219" s="118"/>
      <c r="B219" s="125"/>
      <c r="C219" s="166" t="s">
        <v>529</v>
      </c>
      <c r="D219" s="159"/>
      <c r="E219" s="1071"/>
      <c r="F219" s="141"/>
      <c r="G219" s="141"/>
      <c r="H219" s="1084"/>
      <c r="I219" s="141"/>
      <c r="J219" s="1084"/>
      <c r="K219" s="141"/>
      <c r="L219" s="1084">
        <v>336.36129999999997</v>
      </c>
      <c r="M219" s="141"/>
      <c r="N219" s="1132"/>
      <c r="O219" s="1153">
        <f t="shared" si="18"/>
        <v>336.36129999999997</v>
      </c>
    </row>
    <row r="220" spans="1:16">
      <c r="A220" s="134" t="s">
        <v>303</v>
      </c>
      <c r="B220" s="399"/>
      <c r="C220" s="139" t="s">
        <v>290</v>
      </c>
      <c r="D220" s="159"/>
      <c r="E220" s="1071"/>
      <c r="F220" s="141"/>
      <c r="G220" s="141"/>
      <c r="H220" s="1084"/>
      <c r="I220" s="141"/>
      <c r="J220" s="1084"/>
      <c r="K220" s="141"/>
      <c r="L220" s="1084"/>
      <c r="M220" s="141"/>
      <c r="N220" s="1132"/>
      <c r="O220" s="1153">
        <f t="shared" si="18"/>
        <v>0</v>
      </c>
    </row>
    <row r="221" spans="1:16" ht="41.25">
      <c r="A221" s="405" t="s">
        <v>531</v>
      </c>
      <c r="B221" s="125"/>
      <c r="C221" s="158" t="s">
        <v>370</v>
      </c>
      <c r="D221" s="159"/>
      <c r="E221" s="1071"/>
      <c r="F221" s="159"/>
      <c r="G221" s="159"/>
      <c r="H221" s="1071"/>
      <c r="I221" s="159"/>
      <c r="J221" s="1071"/>
      <c r="K221" s="159"/>
      <c r="L221" s="1071"/>
      <c r="M221" s="159"/>
      <c r="N221" s="1133"/>
      <c r="O221" s="1153">
        <f t="shared" si="18"/>
        <v>0</v>
      </c>
    </row>
    <row r="222" spans="1:16" ht="42">
      <c r="A222" s="118"/>
      <c r="B222" s="125"/>
      <c r="C222" s="388" t="s">
        <v>551</v>
      </c>
      <c r="D222" s="159"/>
      <c r="E222" s="1071"/>
      <c r="F222" s="159"/>
      <c r="G222" s="159"/>
      <c r="H222" s="1071"/>
      <c r="I222" s="159"/>
      <c r="J222" s="1071"/>
      <c r="K222" s="159"/>
      <c r="L222" s="1071"/>
      <c r="M222" s="159"/>
      <c r="N222" s="1133">
        <v>374.31450000000001</v>
      </c>
      <c r="O222" s="1153">
        <f t="shared" si="18"/>
        <v>374.31450000000001</v>
      </c>
    </row>
    <row r="223" spans="1:16" ht="42">
      <c r="A223" s="118"/>
      <c r="B223" s="125"/>
      <c r="C223" s="388" t="s">
        <v>550</v>
      </c>
      <c r="D223" s="159"/>
      <c r="E223" s="1071"/>
      <c r="F223" s="159"/>
      <c r="G223" s="159"/>
      <c r="H223" s="1071"/>
      <c r="I223" s="159"/>
      <c r="J223" s="1071"/>
      <c r="K223" s="159"/>
      <c r="L223" s="1071"/>
      <c r="M223" s="159"/>
      <c r="N223" s="1133">
        <v>745.65240000000006</v>
      </c>
      <c r="O223" s="1143">
        <f t="shared" si="18"/>
        <v>745.65240000000006</v>
      </c>
    </row>
    <row r="224" spans="1:16" ht="63">
      <c r="A224" s="135"/>
      <c r="B224" s="125"/>
      <c r="C224" s="142" t="s">
        <v>304</v>
      </c>
      <c r="D224" s="120"/>
      <c r="E224" s="1054"/>
      <c r="F224" s="121"/>
      <c r="G224" s="121"/>
      <c r="H224" s="1054"/>
      <c r="I224" s="120"/>
      <c r="J224" s="1054"/>
      <c r="K224" s="120"/>
      <c r="L224" s="1054"/>
      <c r="M224" s="120"/>
      <c r="N224" s="1107">
        <v>31999.9</v>
      </c>
      <c r="O224" s="1143">
        <f t="shared" si="18"/>
        <v>31999.9</v>
      </c>
      <c r="P224" s="453"/>
    </row>
    <row r="225" spans="1:16">
      <c r="A225" s="179"/>
      <c r="B225" s="102"/>
      <c r="C225" s="408" t="s">
        <v>288</v>
      </c>
      <c r="D225" s="178">
        <f t="shared" ref="D225:K225" si="19">SUM(D181:D224)</f>
        <v>0</v>
      </c>
      <c r="E225" s="1072">
        <v>4066.1009299999996</v>
      </c>
      <c r="F225" s="178">
        <f t="shared" si="19"/>
        <v>0</v>
      </c>
      <c r="G225" s="178">
        <f t="shared" si="19"/>
        <v>0</v>
      </c>
      <c r="H225" s="1072">
        <v>0</v>
      </c>
      <c r="I225" s="178">
        <f t="shared" si="19"/>
        <v>0</v>
      </c>
      <c r="J225" s="1072">
        <v>1130.26459</v>
      </c>
      <c r="K225" s="178">
        <f t="shared" si="19"/>
        <v>0</v>
      </c>
      <c r="L225" s="1072">
        <v>336.36129999999997</v>
      </c>
      <c r="M225" s="171">
        <v>0</v>
      </c>
      <c r="N225" s="1134">
        <v>49527.770539999998</v>
      </c>
      <c r="O225" s="1134">
        <f>SUM(O181:O224)</f>
        <v>55060.497360000008</v>
      </c>
      <c r="P225" s="453"/>
    </row>
    <row r="226" spans="1:16" s="70" customFormat="1" ht="22.5" thickBot="1">
      <c r="A226" s="662"/>
      <c r="B226" s="663"/>
      <c r="C226" s="664" t="s">
        <v>8</v>
      </c>
      <c r="D226" s="665">
        <f>D225+D179+D169+D167+D162+D158+D152+D128+D62+D56+D17+D9</f>
        <v>214</v>
      </c>
      <c r="E226" s="1073">
        <f>SUM(E225+E179+E169+E167+E162+E158+E152+E128+E62+E56+E17+E9)</f>
        <v>42677.677989999996</v>
      </c>
      <c r="F226" s="665">
        <f>F225+F179+F169+F167+F162+F158+F152+F128+F62+F56+F17+F9</f>
        <v>1</v>
      </c>
      <c r="G226" s="665">
        <f>G225+G179+G169+G167+G162+G158+G152+G128+G62+G56+G17+G9</f>
        <v>16</v>
      </c>
      <c r="H226" s="1073">
        <f>SUM(H225+H179+H169+H167+H162+H158+H152+H128+H62+H56+H17+H9)</f>
        <v>4263.6921300000004</v>
      </c>
      <c r="I226" s="665">
        <f>I225+I179+I169+I167+I162+I158+I152+I128+I62+I56+I17+I9</f>
        <v>14</v>
      </c>
      <c r="J226" s="1073">
        <f>SUM(J225+J179+J169+J167+J162+J158+J152+J128+J62+J56+J17+J9)</f>
        <v>11986.593609999998</v>
      </c>
      <c r="K226" s="665">
        <f>SUM(K225+K179+K169+K167+K162+K158+K152+K128+K62+K56+K17+K9)</f>
        <v>27</v>
      </c>
      <c r="L226" s="1073">
        <f>SUM(L225+L179+L169+L167+L162+L158+L152+L128+L62+L56+L17+L9)</f>
        <v>5870.0053200000002</v>
      </c>
      <c r="M226" s="1099">
        <f>SUM(M225+M179+M169+M167+M162+M158+M152+M128+M62+M56+M17+M9)</f>
        <v>75384.634569999995</v>
      </c>
      <c r="N226" s="1135">
        <f>SUM(N225+N179+N169+N167+N162+N158+N152+N128+N62+N56+N17+N9)</f>
        <v>62608.792499999996</v>
      </c>
      <c r="O226" s="1135">
        <f>O225+O179+O169+O167+O162+O158+O152+O128+O62+O56+O17+O9</f>
        <v>202791.39612000002</v>
      </c>
    </row>
    <row r="227" spans="1:16" ht="21.75" thickTop="1"/>
    <row r="228" spans="1:16" ht="21.75">
      <c r="D228" s="659"/>
      <c r="E228" s="1075"/>
      <c r="F228" s="660"/>
      <c r="G228" s="660"/>
      <c r="H228" s="1086"/>
      <c r="I228" s="661"/>
      <c r="J228" s="1075"/>
      <c r="K228" s="660"/>
      <c r="L228" s="1075"/>
      <c r="M228" s="1100"/>
      <c r="N228" s="1137"/>
      <c r="O228" s="660"/>
    </row>
    <row r="229" spans="1:16" ht="21.75">
      <c r="D229" s="659"/>
      <c r="E229" s="1075"/>
      <c r="F229" s="660"/>
      <c r="G229" s="660"/>
      <c r="H229" s="1086"/>
      <c r="I229" s="661"/>
      <c r="J229" s="1075"/>
      <c r="K229" s="660"/>
      <c r="L229" s="1075"/>
      <c r="M229" s="1100"/>
      <c r="N229" s="1137"/>
      <c r="O229" s="660"/>
    </row>
  </sheetData>
  <sheetProtection algorithmName="SHA-512" hashValue="xdl5ZW2T4NSMMPgutw4jH+z4Ny71JLzWTgVbmKyVSosTm3Cs8PfsIUl1Fr4ztRse77V937nEypC/RQNgoVVbTw==" saltValue="J/6RqTtEFvGvMCiur7v8ZA==" spinCount="100000" sheet="1" formatCells="0" formatColumns="0" formatRows="0" insertColumns="0" insertRows="0" insertHyperlinks="0" deleteColumns="0" deleteRows="0"/>
  <mergeCells count="10">
    <mergeCell ref="K2:L2"/>
    <mergeCell ref="M2:M3"/>
    <mergeCell ref="N2:N3"/>
    <mergeCell ref="O2:O3"/>
    <mergeCell ref="A2:A3"/>
    <mergeCell ref="B2:B3"/>
    <mergeCell ref="C2:C3"/>
    <mergeCell ref="D2:E2"/>
    <mergeCell ref="F2:H2"/>
    <mergeCell ref="I2:J2"/>
  </mergeCells>
  <printOptions horizontalCentered="1"/>
  <pageMargins left="0" right="0" top="0.39370078740157483" bottom="0.11811023622047245" header="0.31496062992125984" footer="0.51181102362204722"/>
  <pageSetup paperSize="9" scale="60" orientation="landscape" r:id="rId1"/>
  <headerFooter alignWithMargins="0"/>
  <rowBreaks count="16" manualBreakCount="16">
    <brk id="20" max="14" man="1"/>
    <brk id="34" max="14" man="1"/>
    <brk id="47" max="14" man="1"/>
    <brk id="60" max="14" man="1"/>
    <brk id="73" max="14" man="1"/>
    <brk id="86" max="14" man="1"/>
    <brk id="98" max="14" man="1"/>
    <brk id="111" max="14" man="1"/>
    <brk id="128" max="14" man="1"/>
    <brk id="141" max="14" man="1"/>
    <brk id="152" max="14" man="1"/>
    <brk id="167" max="14" man="1"/>
    <brk id="182" max="14" man="1"/>
    <brk id="197" max="14" man="1"/>
    <brk id="211" max="14" man="1"/>
    <brk id="219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F788A-073A-4C09-B7CD-1AB452B22451}">
  <sheetPr>
    <tabColor indexed="45"/>
  </sheetPr>
  <dimension ref="A1:AN78"/>
  <sheetViews>
    <sheetView zoomScale="124" zoomScaleNormal="124" workbookViewId="0">
      <pane xSplit="1" ySplit="4" topLeftCell="I47" activePane="bottomRight" state="frozen"/>
      <selection pane="topRight" activeCell="B1" sqref="B1"/>
      <selection pane="bottomLeft" activeCell="A5" sqref="A5"/>
      <selection pane="bottomRight"/>
    </sheetView>
  </sheetViews>
  <sheetFormatPr defaultRowHeight="21.75"/>
  <cols>
    <col min="1" max="1" width="23.75" style="255" customWidth="1"/>
    <col min="2" max="2" width="4.875" style="240" customWidth="1"/>
    <col min="3" max="3" width="10.125" style="241" customWidth="1"/>
    <col min="4" max="4" width="4" style="245" customWidth="1"/>
    <col min="5" max="5" width="11" style="277" customWidth="1"/>
    <col min="6" max="6" width="4.25" style="243" customWidth="1"/>
    <col min="7" max="7" width="9.375" style="244" customWidth="1"/>
    <col min="8" max="8" width="4.875" style="255" customWidth="1"/>
    <col min="9" max="9" width="11.625" style="280" customWidth="1"/>
    <col min="10" max="10" width="5.125" style="280" customWidth="1"/>
    <col min="11" max="11" width="9.125" style="280" customWidth="1"/>
    <col min="12" max="12" width="5" style="255" customWidth="1"/>
    <col min="13" max="13" width="9.25" style="273" customWidth="1"/>
    <col min="14" max="14" width="5.125" style="273" customWidth="1"/>
    <col min="15" max="15" width="10.875" style="273" customWidth="1"/>
    <col min="16" max="16" width="5" style="245" customWidth="1"/>
    <col min="17" max="17" width="10.125" style="245" customWidth="1"/>
    <col min="18" max="18" width="4.75" style="245" customWidth="1"/>
    <col min="19" max="19" width="7.875" style="245" customWidth="1"/>
    <col min="20" max="20" width="7.25" style="274" customWidth="1"/>
    <col min="21" max="21" width="10.375" style="275" customWidth="1"/>
    <col min="22" max="22" width="16.25" style="248" customWidth="1"/>
    <col min="23" max="23" width="12.875" style="248" customWidth="1"/>
    <col min="24" max="24" width="19.125" style="248" customWidth="1"/>
    <col min="25" max="25" width="5.75" style="248" customWidth="1"/>
    <col min="26" max="26" width="10.125" style="248" customWidth="1"/>
    <col min="27" max="27" width="5.625" style="248" customWidth="1"/>
    <col min="28" max="28" width="10.125" style="248" customWidth="1"/>
    <col min="29" max="29" width="5.625" style="248" customWidth="1"/>
    <col min="30" max="30" width="10.125" style="248" customWidth="1"/>
    <col min="31" max="31" width="5.625" style="248" customWidth="1"/>
    <col min="32" max="32" width="10.125" style="248" customWidth="1"/>
    <col min="33" max="33" width="5.375" style="248" customWidth="1"/>
    <col min="34" max="34" width="10.125" style="248" customWidth="1"/>
    <col min="35" max="35" width="5.75" style="248" customWidth="1"/>
    <col min="36" max="36" width="10.125" style="248" customWidth="1"/>
    <col min="37" max="37" width="5.875" style="248" customWidth="1"/>
    <col min="38" max="38" width="10.125" style="248" customWidth="1"/>
    <col min="39" max="39" width="5.625" style="248" customWidth="1"/>
    <col min="40" max="40" width="10.125" style="248" customWidth="1"/>
    <col min="41" max="41" width="5.625" style="255" customWidth="1"/>
    <col min="42" max="42" width="9.125" style="255"/>
    <col min="43" max="43" width="5.375" style="255" customWidth="1"/>
    <col min="44" max="44" width="9.125" style="255"/>
    <col min="45" max="45" width="5.875" style="255" customWidth="1"/>
    <col min="46" max="46" width="9.125" style="255"/>
    <col min="47" max="47" width="5.875" style="255" customWidth="1"/>
    <col min="48" max="252" width="9.125" style="255"/>
    <col min="253" max="253" width="42.75" style="255" customWidth="1"/>
    <col min="254" max="254" width="8" style="255" customWidth="1"/>
    <col min="255" max="255" width="11.375" style="255" customWidth="1"/>
    <col min="256" max="256" width="8.75" style="255" customWidth="1"/>
    <col min="257" max="257" width="10.75" style="255" customWidth="1"/>
    <col min="258" max="258" width="7.625" style="255" customWidth="1"/>
    <col min="259" max="259" width="12.125" style="255" customWidth="1"/>
    <col min="260" max="260" width="6.875" style="255" customWidth="1"/>
    <col min="261" max="261" width="11.375" style="255" customWidth="1"/>
    <col min="262" max="262" width="9" style="255" customWidth="1"/>
    <col min="263" max="263" width="10.125" style="255" customWidth="1"/>
    <col min="264" max="264" width="7.875" style="255" customWidth="1"/>
    <col min="265" max="265" width="14.75" style="255" customWidth="1"/>
    <col min="266" max="266" width="7.625" style="255" customWidth="1"/>
    <col min="267" max="267" width="11.375" style="255" customWidth="1"/>
    <col min="268" max="268" width="7.625" style="255" customWidth="1"/>
    <col min="269" max="269" width="11.25" style="255" customWidth="1"/>
    <col min="270" max="270" width="6.875" style="255" customWidth="1"/>
    <col min="271" max="271" width="11.625" style="255" customWidth="1"/>
    <col min="272" max="272" width="5.75" style="255" bestFit="1" customWidth="1"/>
    <col min="273" max="273" width="9.125" style="255"/>
    <col min="274" max="274" width="7.25" style="255" customWidth="1"/>
    <col min="275" max="275" width="12.125" style="255" customWidth="1"/>
    <col min="276" max="276" width="5.375" style="255" bestFit="1" customWidth="1"/>
    <col min="277" max="277" width="11.625" style="255" customWidth="1"/>
    <col min="278" max="278" width="9" style="255" customWidth="1"/>
    <col min="279" max="279" width="5.75" style="255" customWidth="1"/>
    <col min="280" max="280" width="10.125" style="255" customWidth="1"/>
    <col min="281" max="281" width="5.75" style="255" customWidth="1"/>
    <col min="282" max="282" width="10.125" style="255" customWidth="1"/>
    <col min="283" max="283" width="5.625" style="255" customWidth="1"/>
    <col min="284" max="284" width="10.125" style="255" customWidth="1"/>
    <col min="285" max="285" width="5.625" style="255" customWidth="1"/>
    <col min="286" max="286" width="10.125" style="255" customWidth="1"/>
    <col min="287" max="287" width="5.625" style="255" customWidth="1"/>
    <col min="288" max="288" width="10.125" style="255" customWidth="1"/>
    <col min="289" max="289" width="5.375" style="255" customWidth="1"/>
    <col min="290" max="290" width="10.125" style="255" customWidth="1"/>
    <col min="291" max="291" width="5.75" style="255" customWidth="1"/>
    <col min="292" max="292" width="10.125" style="255" customWidth="1"/>
    <col min="293" max="293" width="5.875" style="255" customWidth="1"/>
    <col min="294" max="294" width="10.125" style="255" customWidth="1"/>
    <col min="295" max="295" width="5.625" style="255" customWidth="1"/>
    <col min="296" max="296" width="10.125" style="255" customWidth="1"/>
    <col min="297" max="297" width="5.625" style="255" customWidth="1"/>
    <col min="298" max="298" width="9.125" style="255"/>
    <col min="299" max="299" width="5.375" style="255" customWidth="1"/>
    <col min="300" max="300" width="9.125" style="255"/>
    <col min="301" max="301" width="5.875" style="255" customWidth="1"/>
    <col min="302" max="302" width="9.125" style="255"/>
    <col min="303" max="303" width="5.875" style="255" customWidth="1"/>
    <col min="304" max="508" width="9.125" style="255"/>
    <col min="509" max="509" width="42.75" style="255" customWidth="1"/>
    <col min="510" max="510" width="8" style="255" customWidth="1"/>
    <col min="511" max="511" width="11.375" style="255" customWidth="1"/>
    <col min="512" max="512" width="8.75" style="255" customWidth="1"/>
    <col min="513" max="513" width="10.75" style="255" customWidth="1"/>
    <col min="514" max="514" width="7.625" style="255" customWidth="1"/>
    <col min="515" max="515" width="12.125" style="255" customWidth="1"/>
    <col min="516" max="516" width="6.875" style="255" customWidth="1"/>
    <col min="517" max="517" width="11.375" style="255" customWidth="1"/>
    <col min="518" max="518" width="9" style="255" customWidth="1"/>
    <col min="519" max="519" width="10.125" style="255" customWidth="1"/>
    <col min="520" max="520" width="7.875" style="255" customWidth="1"/>
    <col min="521" max="521" width="14.75" style="255" customWidth="1"/>
    <col min="522" max="522" width="7.625" style="255" customWidth="1"/>
    <col min="523" max="523" width="11.375" style="255" customWidth="1"/>
    <col min="524" max="524" width="7.625" style="255" customWidth="1"/>
    <col min="525" max="525" width="11.25" style="255" customWidth="1"/>
    <col min="526" max="526" width="6.875" style="255" customWidth="1"/>
    <col min="527" max="527" width="11.625" style="255" customWidth="1"/>
    <col min="528" max="528" width="5.75" style="255" bestFit="1" customWidth="1"/>
    <col min="529" max="529" width="9.125" style="255"/>
    <col min="530" max="530" width="7.25" style="255" customWidth="1"/>
    <col min="531" max="531" width="12.125" style="255" customWidth="1"/>
    <col min="532" max="532" width="5.375" style="255" bestFit="1" customWidth="1"/>
    <col min="533" max="533" width="11.625" style="255" customWidth="1"/>
    <col min="534" max="534" width="9" style="255" customWidth="1"/>
    <col min="535" max="535" width="5.75" style="255" customWidth="1"/>
    <col min="536" max="536" width="10.125" style="255" customWidth="1"/>
    <col min="537" max="537" width="5.75" style="255" customWidth="1"/>
    <col min="538" max="538" width="10.125" style="255" customWidth="1"/>
    <col min="539" max="539" width="5.625" style="255" customWidth="1"/>
    <col min="540" max="540" width="10.125" style="255" customWidth="1"/>
    <col min="541" max="541" width="5.625" style="255" customWidth="1"/>
    <col min="542" max="542" width="10.125" style="255" customWidth="1"/>
    <col min="543" max="543" width="5.625" style="255" customWidth="1"/>
    <col min="544" max="544" width="10.125" style="255" customWidth="1"/>
    <col min="545" max="545" width="5.375" style="255" customWidth="1"/>
    <col min="546" max="546" width="10.125" style="255" customWidth="1"/>
    <col min="547" max="547" width="5.75" style="255" customWidth="1"/>
    <col min="548" max="548" width="10.125" style="255" customWidth="1"/>
    <col min="549" max="549" width="5.875" style="255" customWidth="1"/>
    <col min="550" max="550" width="10.125" style="255" customWidth="1"/>
    <col min="551" max="551" width="5.625" style="255" customWidth="1"/>
    <col min="552" max="552" width="10.125" style="255" customWidth="1"/>
    <col min="553" max="553" width="5.625" style="255" customWidth="1"/>
    <col min="554" max="554" width="9.125" style="255"/>
    <col min="555" max="555" width="5.375" style="255" customWidth="1"/>
    <col min="556" max="556" width="9.125" style="255"/>
    <col min="557" max="557" width="5.875" style="255" customWidth="1"/>
    <col min="558" max="558" width="9.125" style="255"/>
    <col min="559" max="559" width="5.875" style="255" customWidth="1"/>
    <col min="560" max="764" width="9.125" style="255"/>
    <col min="765" max="765" width="42.75" style="255" customWidth="1"/>
    <col min="766" max="766" width="8" style="255" customWidth="1"/>
    <col min="767" max="767" width="11.375" style="255" customWidth="1"/>
    <col min="768" max="768" width="8.75" style="255" customWidth="1"/>
    <col min="769" max="769" width="10.75" style="255" customWidth="1"/>
    <col min="770" max="770" width="7.625" style="255" customWidth="1"/>
    <col min="771" max="771" width="12.125" style="255" customWidth="1"/>
    <col min="772" max="772" width="6.875" style="255" customWidth="1"/>
    <col min="773" max="773" width="11.375" style="255" customWidth="1"/>
    <col min="774" max="774" width="9" style="255" customWidth="1"/>
    <col min="775" max="775" width="10.125" style="255" customWidth="1"/>
    <col min="776" max="776" width="7.875" style="255" customWidth="1"/>
    <col min="777" max="777" width="14.75" style="255" customWidth="1"/>
    <col min="778" max="778" width="7.625" style="255" customWidth="1"/>
    <col min="779" max="779" width="11.375" style="255" customWidth="1"/>
    <col min="780" max="780" width="7.625" style="255" customWidth="1"/>
    <col min="781" max="781" width="11.25" style="255" customWidth="1"/>
    <col min="782" max="782" width="6.875" style="255" customWidth="1"/>
    <col min="783" max="783" width="11.625" style="255" customWidth="1"/>
    <col min="784" max="784" width="5.75" style="255" bestFit="1" customWidth="1"/>
    <col min="785" max="785" width="9.125" style="255"/>
    <col min="786" max="786" width="7.25" style="255" customWidth="1"/>
    <col min="787" max="787" width="12.125" style="255" customWidth="1"/>
    <col min="788" max="788" width="5.375" style="255" bestFit="1" customWidth="1"/>
    <col min="789" max="789" width="11.625" style="255" customWidth="1"/>
    <col min="790" max="790" width="9" style="255" customWidth="1"/>
    <col min="791" max="791" width="5.75" style="255" customWidth="1"/>
    <col min="792" max="792" width="10.125" style="255" customWidth="1"/>
    <col min="793" max="793" width="5.75" style="255" customWidth="1"/>
    <col min="794" max="794" width="10.125" style="255" customWidth="1"/>
    <col min="795" max="795" width="5.625" style="255" customWidth="1"/>
    <col min="796" max="796" width="10.125" style="255" customWidth="1"/>
    <col min="797" max="797" width="5.625" style="255" customWidth="1"/>
    <col min="798" max="798" width="10.125" style="255" customWidth="1"/>
    <col min="799" max="799" width="5.625" style="255" customWidth="1"/>
    <col min="800" max="800" width="10.125" style="255" customWidth="1"/>
    <col min="801" max="801" width="5.375" style="255" customWidth="1"/>
    <col min="802" max="802" width="10.125" style="255" customWidth="1"/>
    <col min="803" max="803" width="5.75" style="255" customWidth="1"/>
    <col min="804" max="804" width="10.125" style="255" customWidth="1"/>
    <col min="805" max="805" width="5.875" style="255" customWidth="1"/>
    <col min="806" max="806" width="10.125" style="255" customWidth="1"/>
    <col min="807" max="807" width="5.625" style="255" customWidth="1"/>
    <col min="808" max="808" width="10.125" style="255" customWidth="1"/>
    <col min="809" max="809" width="5.625" style="255" customWidth="1"/>
    <col min="810" max="810" width="9.125" style="255"/>
    <col min="811" max="811" width="5.375" style="255" customWidth="1"/>
    <col min="812" max="812" width="9.125" style="255"/>
    <col min="813" max="813" width="5.875" style="255" customWidth="1"/>
    <col min="814" max="814" width="9.125" style="255"/>
    <col min="815" max="815" width="5.875" style="255" customWidth="1"/>
    <col min="816" max="1020" width="9.125" style="255"/>
    <col min="1021" max="1021" width="42.75" style="255" customWidth="1"/>
    <col min="1022" max="1022" width="8" style="255" customWidth="1"/>
    <col min="1023" max="1023" width="11.375" style="255" customWidth="1"/>
    <col min="1024" max="1024" width="8.75" style="255" customWidth="1"/>
    <col min="1025" max="1025" width="10.75" style="255" customWidth="1"/>
    <col min="1026" max="1026" width="7.625" style="255" customWidth="1"/>
    <col min="1027" max="1027" width="12.125" style="255" customWidth="1"/>
    <col min="1028" max="1028" width="6.875" style="255" customWidth="1"/>
    <col min="1029" max="1029" width="11.375" style="255" customWidth="1"/>
    <col min="1030" max="1030" width="9" style="255" customWidth="1"/>
    <col min="1031" max="1031" width="10.125" style="255" customWidth="1"/>
    <col min="1032" max="1032" width="7.875" style="255" customWidth="1"/>
    <col min="1033" max="1033" width="14.75" style="255" customWidth="1"/>
    <col min="1034" max="1034" width="7.625" style="255" customWidth="1"/>
    <col min="1035" max="1035" width="11.375" style="255" customWidth="1"/>
    <col min="1036" max="1036" width="7.625" style="255" customWidth="1"/>
    <col min="1037" max="1037" width="11.25" style="255" customWidth="1"/>
    <col min="1038" max="1038" width="6.875" style="255" customWidth="1"/>
    <col min="1039" max="1039" width="11.625" style="255" customWidth="1"/>
    <col min="1040" max="1040" width="5.75" style="255" bestFit="1" customWidth="1"/>
    <col min="1041" max="1041" width="9.125" style="255"/>
    <col min="1042" max="1042" width="7.25" style="255" customWidth="1"/>
    <col min="1043" max="1043" width="12.125" style="255" customWidth="1"/>
    <col min="1044" max="1044" width="5.375" style="255" bestFit="1" customWidth="1"/>
    <col min="1045" max="1045" width="11.625" style="255" customWidth="1"/>
    <col min="1046" max="1046" width="9" style="255" customWidth="1"/>
    <col min="1047" max="1047" width="5.75" style="255" customWidth="1"/>
    <col min="1048" max="1048" width="10.125" style="255" customWidth="1"/>
    <col min="1049" max="1049" width="5.75" style="255" customWidth="1"/>
    <col min="1050" max="1050" width="10.125" style="255" customWidth="1"/>
    <col min="1051" max="1051" width="5.625" style="255" customWidth="1"/>
    <col min="1052" max="1052" width="10.125" style="255" customWidth="1"/>
    <col min="1053" max="1053" width="5.625" style="255" customWidth="1"/>
    <col min="1054" max="1054" width="10.125" style="255" customWidth="1"/>
    <col min="1055" max="1055" width="5.625" style="255" customWidth="1"/>
    <col min="1056" max="1056" width="10.125" style="255" customWidth="1"/>
    <col min="1057" max="1057" width="5.375" style="255" customWidth="1"/>
    <col min="1058" max="1058" width="10.125" style="255" customWidth="1"/>
    <col min="1059" max="1059" width="5.75" style="255" customWidth="1"/>
    <col min="1060" max="1060" width="10.125" style="255" customWidth="1"/>
    <col min="1061" max="1061" width="5.875" style="255" customWidth="1"/>
    <col min="1062" max="1062" width="10.125" style="255" customWidth="1"/>
    <col min="1063" max="1063" width="5.625" style="255" customWidth="1"/>
    <col min="1064" max="1064" width="10.125" style="255" customWidth="1"/>
    <col min="1065" max="1065" width="5.625" style="255" customWidth="1"/>
    <col min="1066" max="1066" width="9.125" style="255"/>
    <col min="1067" max="1067" width="5.375" style="255" customWidth="1"/>
    <col min="1068" max="1068" width="9.125" style="255"/>
    <col min="1069" max="1069" width="5.875" style="255" customWidth="1"/>
    <col min="1070" max="1070" width="9.125" style="255"/>
    <col min="1071" max="1071" width="5.875" style="255" customWidth="1"/>
    <col min="1072" max="1276" width="9.125" style="255"/>
    <col min="1277" max="1277" width="42.75" style="255" customWidth="1"/>
    <col min="1278" max="1278" width="8" style="255" customWidth="1"/>
    <col min="1279" max="1279" width="11.375" style="255" customWidth="1"/>
    <col min="1280" max="1280" width="8.75" style="255" customWidth="1"/>
    <col min="1281" max="1281" width="10.75" style="255" customWidth="1"/>
    <col min="1282" max="1282" width="7.625" style="255" customWidth="1"/>
    <col min="1283" max="1283" width="12.125" style="255" customWidth="1"/>
    <col min="1284" max="1284" width="6.875" style="255" customWidth="1"/>
    <col min="1285" max="1285" width="11.375" style="255" customWidth="1"/>
    <col min="1286" max="1286" width="9" style="255" customWidth="1"/>
    <col min="1287" max="1287" width="10.125" style="255" customWidth="1"/>
    <col min="1288" max="1288" width="7.875" style="255" customWidth="1"/>
    <col min="1289" max="1289" width="14.75" style="255" customWidth="1"/>
    <col min="1290" max="1290" width="7.625" style="255" customWidth="1"/>
    <col min="1291" max="1291" width="11.375" style="255" customWidth="1"/>
    <col min="1292" max="1292" width="7.625" style="255" customWidth="1"/>
    <col min="1293" max="1293" width="11.25" style="255" customWidth="1"/>
    <col min="1294" max="1294" width="6.875" style="255" customWidth="1"/>
    <col min="1295" max="1295" width="11.625" style="255" customWidth="1"/>
    <col min="1296" max="1296" width="5.75" style="255" bestFit="1" customWidth="1"/>
    <col min="1297" max="1297" width="9.125" style="255"/>
    <col min="1298" max="1298" width="7.25" style="255" customWidth="1"/>
    <col min="1299" max="1299" width="12.125" style="255" customWidth="1"/>
    <col min="1300" max="1300" width="5.375" style="255" bestFit="1" customWidth="1"/>
    <col min="1301" max="1301" width="11.625" style="255" customWidth="1"/>
    <col min="1302" max="1302" width="9" style="255" customWidth="1"/>
    <col min="1303" max="1303" width="5.75" style="255" customWidth="1"/>
    <col min="1304" max="1304" width="10.125" style="255" customWidth="1"/>
    <col min="1305" max="1305" width="5.75" style="255" customWidth="1"/>
    <col min="1306" max="1306" width="10.125" style="255" customWidth="1"/>
    <col min="1307" max="1307" width="5.625" style="255" customWidth="1"/>
    <col min="1308" max="1308" width="10.125" style="255" customWidth="1"/>
    <col min="1309" max="1309" width="5.625" style="255" customWidth="1"/>
    <col min="1310" max="1310" width="10.125" style="255" customWidth="1"/>
    <col min="1311" max="1311" width="5.625" style="255" customWidth="1"/>
    <col min="1312" max="1312" width="10.125" style="255" customWidth="1"/>
    <col min="1313" max="1313" width="5.375" style="255" customWidth="1"/>
    <col min="1314" max="1314" width="10.125" style="255" customWidth="1"/>
    <col min="1315" max="1315" width="5.75" style="255" customWidth="1"/>
    <col min="1316" max="1316" width="10.125" style="255" customWidth="1"/>
    <col min="1317" max="1317" width="5.875" style="255" customWidth="1"/>
    <col min="1318" max="1318" width="10.125" style="255" customWidth="1"/>
    <col min="1319" max="1319" width="5.625" style="255" customWidth="1"/>
    <col min="1320" max="1320" width="10.125" style="255" customWidth="1"/>
    <col min="1321" max="1321" width="5.625" style="255" customWidth="1"/>
    <col min="1322" max="1322" width="9.125" style="255"/>
    <col min="1323" max="1323" width="5.375" style="255" customWidth="1"/>
    <col min="1324" max="1324" width="9.125" style="255"/>
    <col min="1325" max="1325" width="5.875" style="255" customWidth="1"/>
    <col min="1326" max="1326" width="9.125" style="255"/>
    <col min="1327" max="1327" width="5.875" style="255" customWidth="1"/>
    <col min="1328" max="1532" width="9.125" style="255"/>
    <col min="1533" max="1533" width="42.75" style="255" customWidth="1"/>
    <col min="1534" max="1534" width="8" style="255" customWidth="1"/>
    <col min="1535" max="1535" width="11.375" style="255" customWidth="1"/>
    <col min="1536" max="1536" width="8.75" style="255" customWidth="1"/>
    <col min="1537" max="1537" width="10.75" style="255" customWidth="1"/>
    <col min="1538" max="1538" width="7.625" style="255" customWidth="1"/>
    <col min="1539" max="1539" width="12.125" style="255" customWidth="1"/>
    <col min="1540" max="1540" width="6.875" style="255" customWidth="1"/>
    <col min="1541" max="1541" width="11.375" style="255" customWidth="1"/>
    <col min="1542" max="1542" width="9" style="255" customWidth="1"/>
    <col min="1543" max="1543" width="10.125" style="255" customWidth="1"/>
    <col min="1544" max="1544" width="7.875" style="255" customWidth="1"/>
    <col min="1545" max="1545" width="14.75" style="255" customWidth="1"/>
    <col min="1546" max="1546" width="7.625" style="255" customWidth="1"/>
    <col min="1547" max="1547" width="11.375" style="255" customWidth="1"/>
    <col min="1548" max="1548" width="7.625" style="255" customWidth="1"/>
    <col min="1549" max="1549" width="11.25" style="255" customWidth="1"/>
    <col min="1550" max="1550" width="6.875" style="255" customWidth="1"/>
    <col min="1551" max="1551" width="11.625" style="255" customWidth="1"/>
    <col min="1552" max="1552" width="5.75" style="255" bestFit="1" customWidth="1"/>
    <col min="1553" max="1553" width="9.125" style="255"/>
    <col min="1554" max="1554" width="7.25" style="255" customWidth="1"/>
    <col min="1555" max="1555" width="12.125" style="255" customWidth="1"/>
    <col min="1556" max="1556" width="5.375" style="255" bestFit="1" customWidth="1"/>
    <col min="1557" max="1557" width="11.625" style="255" customWidth="1"/>
    <col min="1558" max="1558" width="9" style="255" customWidth="1"/>
    <col min="1559" max="1559" width="5.75" style="255" customWidth="1"/>
    <col min="1560" max="1560" width="10.125" style="255" customWidth="1"/>
    <col min="1561" max="1561" width="5.75" style="255" customWidth="1"/>
    <col min="1562" max="1562" width="10.125" style="255" customWidth="1"/>
    <col min="1563" max="1563" width="5.625" style="255" customWidth="1"/>
    <col min="1564" max="1564" width="10.125" style="255" customWidth="1"/>
    <col min="1565" max="1565" width="5.625" style="255" customWidth="1"/>
    <col min="1566" max="1566" width="10.125" style="255" customWidth="1"/>
    <col min="1567" max="1567" width="5.625" style="255" customWidth="1"/>
    <col min="1568" max="1568" width="10.125" style="255" customWidth="1"/>
    <col min="1569" max="1569" width="5.375" style="255" customWidth="1"/>
    <col min="1570" max="1570" width="10.125" style="255" customWidth="1"/>
    <col min="1571" max="1571" width="5.75" style="255" customWidth="1"/>
    <col min="1572" max="1572" width="10.125" style="255" customWidth="1"/>
    <col min="1573" max="1573" width="5.875" style="255" customWidth="1"/>
    <col min="1574" max="1574" width="10.125" style="255" customWidth="1"/>
    <col min="1575" max="1575" width="5.625" style="255" customWidth="1"/>
    <col min="1576" max="1576" width="10.125" style="255" customWidth="1"/>
    <col min="1577" max="1577" width="5.625" style="255" customWidth="1"/>
    <col min="1578" max="1578" width="9.125" style="255"/>
    <col min="1579" max="1579" width="5.375" style="255" customWidth="1"/>
    <col min="1580" max="1580" width="9.125" style="255"/>
    <col min="1581" max="1581" width="5.875" style="255" customWidth="1"/>
    <col min="1582" max="1582" width="9.125" style="255"/>
    <col min="1583" max="1583" width="5.875" style="255" customWidth="1"/>
    <col min="1584" max="1788" width="9.125" style="255"/>
    <col min="1789" max="1789" width="42.75" style="255" customWidth="1"/>
    <col min="1790" max="1790" width="8" style="255" customWidth="1"/>
    <col min="1791" max="1791" width="11.375" style="255" customWidth="1"/>
    <col min="1792" max="1792" width="8.75" style="255" customWidth="1"/>
    <col min="1793" max="1793" width="10.75" style="255" customWidth="1"/>
    <col min="1794" max="1794" width="7.625" style="255" customWidth="1"/>
    <col min="1795" max="1795" width="12.125" style="255" customWidth="1"/>
    <col min="1796" max="1796" width="6.875" style="255" customWidth="1"/>
    <col min="1797" max="1797" width="11.375" style="255" customWidth="1"/>
    <col min="1798" max="1798" width="9" style="255" customWidth="1"/>
    <col min="1799" max="1799" width="10.125" style="255" customWidth="1"/>
    <col min="1800" max="1800" width="7.875" style="255" customWidth="1"/>
    <col min="1801" max="1801" width="14.75" style="255" customWidth="1"/>
    <col min="1802" max="1802" width="7.625" style="255" customWidth="1"/>
    <col min="1803" max="1803" width="11.375" style="255" customWidth="1"/>
    <col min="1804" max="1804" width="7.625" style="255" customWidth="1"/>
    <col min="1805" max="1805" width="11.25" style="255" customWidth="1"/>
    <col min="1806" max="1806" width="6.875" style="255" customWidth="1"/>
    <col min="1807" max="1807" width="11.625" style="255" customWidth="1"/>
    <col min="1808" max="1808" width="5.75" style="255" bestFit="1" customWidth="1"/>
    <col min="1809" max="1809" width="9.125" style="255"/>
    <col min="1810" max="1810" width="7.25" style="255" customWidth="1"/>
    <col min="1811" max="1811" width="12.125" style="255" customWidth="1"/>
    <col min="1812" max="1812" width="5.375" style="255" bestFit="1" customWidth="1"/>
    <col min="1813" max="1813" width="11.625" style="255" customWidth="1"/>
    <col min="1814" max="1814" width="9" style="255" customWidth="1"/>
    <col min="1815" max="1815" width="5.75" style="255" customWidth="1"/>
    <col min="1816" max="1816" width="10.125" style="255" customWidth="1"/>
    <col min="1817" max="1817" width="5.75" style="255" customWidth="1"/>
    <col min="1818" max="1818" width="10.125" style="255" customWidth="1"/>
    <col min="1819" max="1819" width="5.625" style="255" customWidth="1"/>
    <col min="1820" max="1820" width="10.125" style="255" customWidth="1"/>
    <col min="1821" max="1821" width="5.625" style="255" customWidth="1"/>
    <col min="1822" max="1822" width="10.125" style="255" customWidth="1"/>
    <col min="1823" max="1823" width="5.625" style="255" customWidth="1"/>
    <col min="1824" max="1824" width="10.125" style="255" customWidth="1"/>
    <col min="1825" max="1825" width="5.375" style="255" customWidth="1"/>
    <col min="1826" max="1826" width="10.125" style="255" customWidth="1"/>
    <col min="1827" max="1827" width="5.75" style="255" customWidth="1"/>
    <col min="1828" max="1828" width="10.125" style="255" customWidth="1"/>
    <col min="1829" max="1829" width="5.875" style="255" customWidth="1"/>
    <col min="1830" max="1830" width="10.125" style="255" customWidth="1"/>
    <col min="1831" max="1831" width="5.625" style="255" customWidth="1"/>
    <col min="1832" max="1832" width="10.125" style="255" customWidth="1"/>
    <col min="1833" max="1833" width="5.625" style="255" customWidth="1"/>
    <col min="1834" max="1834" width="9.125" style="255"/>
    <col min="1835" max="1835" width="5.375" style="255" customWidth="1"/>
    <col min="1836" max="1836" width="9.125" style="255"/>
    <col min="1837" max="1837" width="5.875" style="255" customWidth="1"/>
    <col min="1838" max="1838" width="9.125" style="255"/>
    <col min="1839" max="1839" width="5.875" style="255" customWidth="1"/>
    <col min="1840" max="2044" width="9.125" style="255"/>
    <col min="2045" max="2045" width="42.75" style="255" customWidth="1"/>
    <col min="2046" max="2046" width="8" style="255" customWidth="1"/>
    <col min="2047" max="2047" width="11.375" style="255" customWidth="1"/>
    <col min="2048" max="2048" width="8.75" style="255" customWidth="1"/>
    <col min="2049" max="2049" width="10.75" style="255" customWidth="1"/>
    <col min="2050" max="2050" width="7.625" style="255" customWidth="1"/>
    <col min="2051" max="2051" width="12.125" style="255" customWidth="1"/>
    <col min="2052" max="2052" width="6.875" style="255" customWidth="1"/>
    <col min="2053" max="2053" width="11.375" style="255" customWidth="1"/>
    <col min="2054" max="2054" width="9" style="255" customWidth="1"/>
    <col min="2055" max="2055" width="10.125" style="255" customWidth="1"/>
    <col min="2056" max="2056" width="7.875" style="255" customWidth="1"/>
    <col min="2057" max="2057" width="14.75" style="255" customWidth="1"/>
    <col min="2058" max="2058" width="7.625" style="255" customWidth="1"/>
    <col min="2059" max="2059" width="11.375" style="255" customWidth="1"/>
    <col min="2060" max="2060" width="7.625" style="255" customWidth="1"/>
    <col min="2061" max="2061" width="11.25" style="255" customWidth="1"/>
    <col min="2062" max="2062" width="6.875" style="255" customWidth="1"/>
    <col min="2063" max="2063" width="11.625" style="255" customWidth="1"/>
    <col min="2064" max="2064" width="5.75" style="255" bestFit="1" customWidth="1"/>
    <col min="2065" max="2065" width="9.125" style="255"/>
    <col min="2066" max="2066" width="7.25" style="255" customWidth="1"/>
    <col min="2067" max="2067" width="12.125" style="255" customWidth="1"/>
    <col min="2068" max="2068" width="5.375" style="255" bestFit="1" customWidth="1"/>
    <col min="2069" max="2069" width="11.625" style="255" customWidth="1"/>
    <col min="2070" max="2070" width="9" style="255" customWidth="1"/>
    <col min="2071" max="2071" width="5.75" style="255" customWidth="1"/>
    <col min="2072" max="2072" width="10.125" style="255" customWidth="1"/>
    <col min="2073" max="2073" width="5.75" style="255" customWidth="1"/>
    <col min="2074" max="2074" width="10.125" style="255" customWidth="1"/>
    <col min="2075" max="2075" width="5.625" style="255" customWidth="1"/>
    <col min="2076" max="2076" width="10.125" style="255" customWidth="1"/>
    <col min="2077" max="2077" width="5.625" style="255" customWidth="1"/>
    <col min="2078" max="2078" width="10.125" style="255" customWidth="1"/>
    <col min="2079" max="2079" width="5.625" style="255" customWidth="1"/>
    <col min="2080" max="2080" width="10.125" style="255" customWidth="1"/>
    <col min="2081" max="2081" width="5.375" style="255" customWidth="1"/>
    <col min="2082" max="2082" width="10.125" style="255" customWidth="1"/>
    <col min="2083" max="2083" width="5.75" style="255" customWidth="1"/>
    <col min="2084" max="2084" width="10.125" style="255" customWidth="1"/>
    <col min="2085" max="2085" width="5.875" style="255" customWidth="1"/>
    <col min="2086" max="2086" width="10.125" style="255" customWidth="1"/>
    <col min="2087" max="2087" width="5.625" style="255" customWidth="1"/>
    <col min="2088" max="2088" width="10.125" style="255" customWidth="1"/>
    <col min="2089" max="2089" width="5.625" style="255" customWidth="1"/>
    <col min="2090" max="2090" width="9.125" style="255"/>
    <col min="2091" max="2091" width="5.375" style="255" customWidth="1"/>
    <col min="2092" max="2092" width="9.125" style="255"/>
    <col min="2093" max="2093" width="5.875" style="255" customWidth="1"/>
    <col min="2094" max="2094" width="9.125" style="255"/>
    <col min="2095" max="2095" width="5.875" style="255" customWidth="1"/>
    <col min="2096" max="2300" width="9.125" style="255"/>
    <col min="2301" max="2301" width="42.75" style="255" customWidth="1"/>
    <col min="2302" max="2302" width="8" style="255" customWidth="1"/>
    <col min="2303" max="2303" width="11.375" style="255" customWidth="1"/>
    <col min="2304" max="2304" width="8.75" style="255" customWidth="1"/>
    <col min="2305" max="2305" width="10.75" style="255" customWidth="1"/>
    <col min="2306" max="2306" width="7.625" style="255" customWidth="1"/>
    <col min="2307" max="2307" width="12.125" style="255" customWidth="1"/>
    <col min="2308" max="2308" width="6.875" style="255" customWidth="1"/>
    <col min="2309" max="2309" width="11.375" style="255" customWidth="1"/>
    <col min="2310" max="2310" width="9" style="255" customWidth="1"/>
    <col min="2311" max="2311" width="10.125" style="255" customWidth="1"/>
    <col min="2312" max="2312" width="7.875" style="255" customWidth="1"/>
    <col min="2313" max="2313" width="14.75" style="255" customWidth="1"/>
    <col min="2314" max="2314" width="7.625" style="255" customWidth="1"/>
    <col min="2315" max="2315" width="11.375" style="255" customWidth="1"/>
    <col min="2316" max="2316" width="7.625" style="255" customWidth="1"/>
    <col min="2317" max="2317" width="11.25" style="255" customWidth="1"/>
    <col min="2318" max="2318" width="6.875" style="255" customWidth="1"/>
    <col min="2319" max="2319" width="11.625" style="255" customWidth="1"/>
    <col min="2320" max="2320" width="5.75" style="255" bestFit="1" customWidth="1"/>
    <col min="2321" max="2321" width="9.125" style="255"/>
    <col min="2322" max="2322" width="7.25" style="255" customWidth="1"/>
    <col min="2323" max="2323" width="12.125" style="255" customWidth="1"/>
    <col min="2324" max="2324" width="5.375" style="255" bestFit="1" customWidth="1"/>
    <col min="2325" max="2325" width="11.625" style="255" customWidth="1"/>
    <col min="2326" max="2326" width="9" style="255" customWidth="1"/>
    <col min="2327" max="2327" width="5.75" style="255" customWidth="1"/>
    <col min="2328" max="2328" width="10.125" style="255" customWidth="1"/>
    <col min="2329" max="2329" width="5.75" style="255" customWidth="1"/>
    <col min="2330" max="2330" width="10.125" style="255" customWidth="1"/>
    <col min="2331" max="2331" width="5.625" style="255" customWidth="1"/>
    <col min="2332" max="2332" width="10.125" style="255" customWidth="1"/>
    <col min="2333" max="2333" width="5.625" style="255" customWidth="1"/>
    <col min="2334" max="2334" width="10.125" style="255" customWidth="1"/>
    <col min="2335" max="2335" width="5.625" style="255" customWidth="1"/>
    <col min="2336" max="2336" width="10.125" style="255" customWidth="1"/>
    <col min="2337" max="2337" width="5.375" style="255" customWidth="1"/>
    <col min="2338" max="2338" width="10.125" style="255" customWidth="1"/>
    <col min="2339" max="2339" width="5.75" style="255" customWidth="1"/>
    <col min="2340" max="2340" width="10.125" style="255" customWidth="1"/>
    <col min="2341" max="2341" width="5.875" style="255" customWidth="1"/>
    <col min="2342" max="2342" width="10.125" style="255" customWidth="1"/>
    <col min="2343" max="2343" width="5.625" style="255" customWidth="1"/>
    <col min="2344" max="2344" width="10.125" style="255" customWidth="1"/>
    <col min="2345" max="2345" width="5.625" style="255" customWidth="1"/>
    <col min="2346" max="2346" width="9.125" style="255"/>
    <col min="2347" max="2347" width="5.375" style="255" customWidth="1"/>
    <col min="2348" max="2348" width="9.125" style="255"/>
    <col min="2349" max="2349" width="5.875" style="255" customWidth="1"/>
    <col min="2350" max="2350" width="9.125" style="255"/>
    <col min="2351" max="2351" width="5.875" style="255" customWidth="1"/>
    <col min="2352" max="2556" width="9.125" style="255"/>
    <col min="2557" max="2557" width="42.75" style="255" customWidth="1"/>
    <col min="2558" max="2558" width="8" style="255" customWidth="1"/>
    <col min="2559" max="2559" width="11.375" style="255" customWidth="1"/>
    <col min="2560" max="2560" width="8.75" style="255" customWidth="1"/>
    <col min="2561" max="2561" width="10.75" style="255" customWidth="1"/>
    <col min="2562" max="2562" width="7.625" style="255" customWidth="1"/>
    <col min="2563" max="2563" width="12.125" style="255" customWidth="1"/>
    <col min="2564" max="2564" width="6.875" style="255" customWidth="1"/>
    <col min="2565" max="2565" width="11.375" style="255" customWidth="1"/>
    <col min="2566" max="2566" width="9" style="255" customWidth="1"/>
    <col min="2567" max="2567" width="10.125" style="255" customWidth="1"/>
    <col min="2568" max="2568" width="7.875" style="255" customWidth="1"/>
    <col min="2569" max="2569" width="14.75" style="255" customWidth="1"/>
    <col min="2570" max="2570" width="7.625" style="255" customWidth="1"/>
    <col min="2571" max="2571" width="11.375" style="255" customWidth="1"/>
    <col min="2572" max="2572" width="7.625" style="255" customWidth="1"/>
    <col min="2573" max="2573" width="11.25" style="255" customWidth="1"/>
    <col min="2574" max="2574" width="6.875" style="255" customWidth="1"/>
    <col min="2575" max="2575" width="11.625" style="255" customWidth="1"/>
    <col min="2576" max="2576" width="5.75" style="255" bestFit="1" customWidth="1"/>
    <col min="2577" max="2577" width="9.125" style="255"/>
    <col min="2578" max="2578" width="7.25" style="255" customWidth="1"/>
    <col min="2579" max="2579" width="12.125" style="255" customWidth="1"/>
    <col min="2580" max="2580" width="5.375" style="255" bestFit="1" customWidth="1"/>
    <col min="2581" max="2581" width="11.625" style="255" customWidth="1"/>
    <col min="2582" max="2582" width="9" style="255" customWidth="1"/>
    <col min="2583" max="2583" width="5.75" style="255" customWidth="1"/>
    <col min="2584" max="2584" width="10.125" style="255" customWidth="1"/>
    <col min="2585" max="2585" width="5.75" style="255" customWidth="1"/>
    <col min="2586" max="2586" width="10.125" style="255" customWidth="1"/>
    <col min="2587" max="2587" width="5.625" style="255" customWidth="1"/>
    <col min="2588" max="2588" width="10.125" style="255" customWidth="1"/>
    <col min="2589" max="2589" width="5.625" style="255" customWidth="1"/>
    <col min="2590" max="2590" width="10.125" style="255" customWidth="1"/>
    <col min="2591" max="2591" width="5.625" style="255" customWidth="1"/>
    <col min="2592" max="2592" width="10.125" style="255" customWidth="1"/>
    <col min="2593" max="2593" width="5.375" style="255" customWidth="1"/>
    <col min="2594" max="2594" width="10.125" style="255" customWidth="1"/>
    <col min="2595" max="2595" width="5.75" style="255" customWidth="1"/>
    <col min="2596" max="2596" width="10.125" style="255" customWidth="1"/>
    <col min="2597" max="2597" width="5.875" style="255" customWidth="1"/>
    <col min="2598" max="2598" width="10.125" style="255" customWidth="1"/>
    <col min="2599" max="2599" width="5.625" style="255" customWidth="1"/>
    <col min="2600" max="2600" width="10.125" style="255" customWidth="1"/>
    <col min="2601" max="2601" width="5.625" style="255" customWidth="1"/>
    <col min="2602" max="2602" width="9.125" style="255"/>
    <col min="2603" max="2603" width="5.375" style="255" customWidth="1"/>
    <col min="2604" max="2604" width="9.125" style="255"/>
    <col min="2605" max="2605" width="5.875" style="255" customWidth="1"/>
    <col min="2606" max="2606" width="9.125" style="255"/>
    <col min="2607" max="2607" width="5.875" style="255" customWidth="1"/>
    <col min="2608" max="2812" width="9.125" style="255"/>
    <col min="2813" max="2813" width="42.75" style="255" customWidth="1"/>
    <col min="2814" max="2814" width="8" style="255" customWidth="1"/>
    <col min="2815" max="2815" width="11.375" style="255" customWidth="1"/>
    <col min="2816" max="2816" width="8.75" style="255" customWidth="1"/>
    <col min="2817" max="2817" width="10.75" style="255" customWidth="1"/>
    <col min="2818" max="2818" width="7.625" style="255" customWidth="1"/>
    <col min="2819" max="2819" width="12.125" style="255" customWidth="1"/>
    <col min="2820" max="2820" width="6.875" style="255" customWidth="1"/>
    <col min="2821" max="2821" width="11.375" style="255" customWidth="1"/>
    <col min="2822" max="2822" width="9" style="255" customWidth="1"/>
    <col min="2823" max="2823" width="10.125" style="255" customWidth="1"/>
    <col min="2824" max="2824" width="7.875" style="255" customWidth="1"/>
    <col min="2825" max="2825" width="14.75" style="255" customWidth="1"/>
    <col min="2826" max="2826" width="7.625" style="255" customWidth="1"/>
    <col min="2827" max="2827" width="11.375" style="255" customWidth="1"/>
    <col min="2828" max="2828" width="7.625" style="255" customWidth="1"/>
    <col min="2829" max="2829" width="11.25" style="255" customWidth="1"/>
    <col min="2830" max="2830" width="6.875" style="255" customWidth="1"/>
    <col min="2831" max="2831" width="11.625" style="255" customWidth="1"/>
    <col min="2832" max="2832" width="5.75" style="255" bestFit="1" customWidth="1"/>
    <col min="2833" max="2833" width="9.125" style="255"/>
    <col min="2834" max="2834" width="7.25" style="255" customWidth="1"/>
    <col min="2835" max="2835" width="12.125" style="255" customWidth="1"/>
    <col min="2836" max="2836" width="5.375" style="255" bestFit="1" customWidth="1"/>
    <col min="2837" max="2837" width="11.625" style="255" customWidth="1"/>
    <col min="2838" max="2838" width="9" style="255" customWidth="1"/>
    <col min="2839" max="2839" width="5.75" style="255" customWidth="1"/>
    <col min="2840" max="2840" width="10.125" style="255" customWidth="1"/>
    <col min="2841" max="2841" width="5.75" style="255" customWidth="1"/>
    <col min="2842" max="2842" width="10.125" style="255" customWidth="1"/>
    <col min="2843" max="2843" width="5.625" style="255" customWidth="1"/>
    <col min="2844" max="2844" width="10.125" style="255" customWidth="1"/>
    <col min="2845" max="2845" width="5.625" style="255" customWidth="1"/>
    <col min="2846" max="2846" width="10.125" style="255" customWidth="1"/>
    <col min="2847" max="2847" width="5.625" style="255" customWidth="1"/>
    <col min="2848" max="2848" width="10.125" style="255" customWidth="1"/>
    <col min="2849" max="2849" width="5.375" style="255" customWidth="1"/>
    <col min="2850" max="2850" width="10.125" style="255" customWidth="1"/>
    <col min="2851" max="2851" width="5.75" style="255" customWidth="1"/>
    <col min="2852" max="2852" width="10.125" style="255" customWidth="1"/>
    <col min="2853" max="2853" width="5.875" style="255" customWidth="1"/>
    <col min="2854" max="2854" width="10.125" style="255" customWidth="1"/>
    <col min="2855" max="2855" width="5.625" style="255" customWidth="1"/>
    <col min="2856" max="2856" width="10.125" style="255" customWidth="1"/>
    <col min="2857" max="2857" width="5.625" style="255" customWidth="1"/>
    <col min="2858" max="2858" width="9.125" style="255"/>
    <col min="2859" max="2859" width="5.375" style="255" customWidth="1"/>
    <col min="2860" max="2860" width="9.125" style="255"/>
    <col min="2861" max="2861" width="5.875" style="255" customWidth="1"/>
    <col min="2862" max="2862" width="9.125" style="255"/>
    <col min="2863" max="2863" width="5.875" style="255" customWidth="1"/>
    <col min="2864" max="3068" width="9.125" style="255"/>
    <col min="3069" max="3069" width="42.75" style="255" customWidth="1"/>
    <col min="3070" max="3070" width="8" style="255" customWidth="1"/>
    <col min="3071" max="3071" width="11.375" style="255" customWidth="1"/>
    <col min="3072" max="3072" width="8.75" style="255" customWidth="1"/>
    <col min="3073" max="3073" width="10.75" style="255" customWidth="1"/>
    <col min="3074" max="3074" width="7.625" style="255" customWidth="1"/>
    <col min="3075" max="3075" width="12.125" style="255" customWidth="1"/>
    <col min="3076" max="3076" width="6.875" style="255" customWidth="1"/>
    <col min="3077" max="3077" width="11.375" style="255" customWidth="1"/>
    <col min="3078" max="3078" width="9" style="255" customWidth="1"/>
    <col min="3079" max="3079" width="10.125" style="255" customWidth="1"/>
    <col min="3080" max="3080" width="7.875" style="255" customWidth="1"/>
    <col min="3081" max="3081" width="14.75" style="255" customWidth="1"/>
    <col min="3082" max="3082" width="7.625" style="255" customWidth="1"/>
    <col min="3083" max="3083" width="11.375" style="255" customWidth="1"/>
    <col min="3084" max="3084" width="7.625" style="255" customWidth="1"/>
    <col min="3085" max="3085" width="11.25" style="255" customWidth="1"/>
    <col min="3086" max="3086" width="6.875" style="255" customWidth="1"/>
    <col min="3087" max="3087" width="11.625" style="255" customWidth="1"/>
    <col min="3088" max="3088" width="5.75" style="255" bestFit="1" customWidth="1"/>
    <col min="3089" max="3089" width="9.125" style="255"/>
    <col min="3090" max="3090" width="7.25" style="255" customWidth="1"/>
    <col min="3091" max="3091" width="12.125" style="255" customWidth="1"/>
    <col min="3092" max="3092" width="5.375" style="255" bestFit="1" customWidth="1"/>
    <col min="3093" max="3093" width="11.625" style="255" customWidth="1"/>
    <col min="3094" max="3094" width="9" style="255" customWidth="1"/>
    <col min="3095" max="3095" width="5.75" style="255" customWidth="1"/>
    <col min="3096" max="3096" width="10.125" style="255" customWidth="1"/>
    <col min="3097" max="3097" width="5.75" style="255" customWidth="1"/>
    <col min="3098" max="3098" width="10.125" style="255" customWidth="1"/>
    <col min="3099" max="3099" width="5.625" style="255" customWidth="1"/>
    <col min="3100" max="3100" width="10.125" style="255" customWidth="1"/>
    <col min="3101" max="3101" width="5.625" style="255" customWidth="1"/>
    <col min="3102" max="3102" width="10.125" style="255" customWidth="1"/>
    <col min="3103" max="3103" width="5.625" style="255" customWidth="1"/>
    <col min="3104" max="3104" width="10.125" style="255" customWidth="1"/>
    <col min="3105" max="3105" width="5.375" style="255" customWidth="1"/>
    <col min="3106" max="3106" width="10.125" style="255" customWidth="1"/>
    <col min="3107" max="3107" width="5.75" style="255" customWidth="1"/>
    <col min="3108" max="3108" width="10.125" style="255" customWidth="1"/>
    <col min="3109" max="3109" width="5.875" style="255" customWidth="1"/>
    <col min="3110" max="3110" width="10.125" style="255" customWidth="1"/>
    <col min="3111" max="3111" width="5.625" style="255" customWidth="1"/>
    <col min="3112" max="3112" width="10.125" style="255" customWidth="1"/>
    <col min="3113" max="3113" width="5.625" style="255" customWidth="1"/>
    <col min="3114" max="3114" width="9.125" style="255"/>
    <col min="3115" max="3115" width="5.375" style="255" customWidth="1"/>
    <col min="3116" max="3116" width="9.125" style="255"/>
    <col min="3117" max="3117" width="5.875" style="255" customWidth="1"/>
    <col min="3118" max="3118" width="9.125" style="255"/>
    <col min="3119" max="3119" width="5.875" style="255" customWidth="1"/>
    <col min="3120" max="3324" width="9.125" style="255"/>
    <col min="3325" max="3325" width="42.75" style="255" customWidth="1"/>
    <col min="3326" max="3326" width="8" style="255" customWidth="1"/>
    <col min="3327" max="3327" width="11.375" style="255" customWidth="1"/>
    <col min="3328" max="3328" width="8.75" style="255" customWidth="1"/>
    <col min="3329" max="3329" width="10.75" style="255" customWidth="1"/>
    <col min="3330" max="3330" width="7.625" style="255" customWidth="1"/>
    <col min="3331" max="3331" width="12.125" style="255" customWidth="1"/>
    <col min="3332" max="3332" width="6.875" style="255" customWidth="1"/>
    <col min="3333" max="3333" width="11.375" style="255" customWidth="1"/>
    <col min="3334" max="3334" width="9" style="255" customWidth="1"/>
    <col min="3335" max="3335" width="10.125" style="255" customWidth="1"/>
    <col min="3336" max="3336" width="7.875" style="255" customWidth="1"/>
    <col min="3337" max="3337" width="14.75" style="255" customWidth="1"/>
    <col min="3338" max="3338" width="7.625" style="255" customWidth="1"/>
    <col min="3339" max="3339" width="11.375" style="255" customWidth="1"/>
    <col min="3340" max="3340" width="7.625" style="255" customWidth="1"/>
    <col min="3341" max="3341" width="11.25" style="255" customWidth="1"/>
    <col min="3342" max="3342" width="6.875" style="255" customWidth="1"/>
    <col min="3343" max="3343" width="11.625" style="255" customWidth="1"/>
    <col min="3344" max="3344" width="5.75" style="255" bestFit="1" customWidth="1"/>
    <col min="3345" max="3345" width="9.125" style="255"/>
    <col min="3346" max="3346" width="7.25" style="255" customWidth="1"/>
    <col min="3347" max="3347" width="12.125" style="255" customWidth="1"/>
    <col min="3348" max="3348" width="5.375" style="255" bestFit="1" customWidth="1"/>
    <col min="3349" max="3349" width="11.625" style="255" customWidth="1"/>
    <col min="3350" max="3350" width="9" style="255" customWidth="1"/>
    <col min="3351" max="3351" width="5.75" style="255" customWidth="1"/>
    <col min="3352" max="3352" width="10.125" style="255" customWidth="1"/>
    <col min="3353" max="3353" width="5.75" style="255" customWidth="1"/>
    <col min="3354" max="3354" width="10.125" style="255" customWidth="1"/>
    <col min="3355" max="3355" width="5.625" style="255" customWidth="1"/>
    <col min="3356" max="3356" width="10.125" style="255" customWidth="1"/>
    <col min="3357" max="3357" width="5.625" style="255" customWidth="1"/>
    <col min="3358" max="3358" width="10.125" style="255" customWidth="1"/>
    <col min="3359" max="3359" width="5.625" style="255" customWidth="1"/>
    <col min="3360" max="3360" width="10.125" style="255" customWidth="1"/>
    <col min="3361" max="3361" width="5.375" style="255" customWidth="1"/>
    <col min="3362" max="3362" width="10.125" style="255" customWidth="1"/>
    <col min="3363" max="3363" width="5.75" style="255" customWidth="1"/>
    <col min="3364" max="3364" width="10.125" style="255" customWidth="1"/>
    <col min="3365" max="3365" width="5.875" style="255" customWidth="1"/>
    <col min="3366" max="3366" width="10.125" style="255" customWidth="1"/>
    <col min="3367" max="3367" width="5.625" style="255" customWidth="1"/>
    <col min="3368" max="3368" width="10.125" style="255" customWidth="1"/>
    <col min="3369" max="3369" width="5.625" style="255" customWidth="1"/>
    <col min="3370" max="3370" width="9.125" style="255"/>
    <col min="3371" max="3371" width="5.375" style="255" customWidth="1"/>
    <col min="3372" max="3372" width="9.125" style="255"/>
    <col min="3373" max="3373" width="5.875" style="255" customWidth="1"/>
    <col min="3374" max="3374" width="9.125" style="255"/>
    <col min="3375" max="3375" width="5.875" style="255" customWidth="1"/>
    <col min="3376" max="3580" width="9.125" style="255"/>
    <col min="3581" max="3581" width="42.75" style="255" customWidth="1"/>
    <col min="3582" max="3582" width="8" style="255" customWidth="1"/>
    <col min="3583" max="3583" width="11.375" style="255" customWidth="1"/>
    <col min="3584" max="3584" width="8.75" style="255" customWidth="1"/>
    <col min="3585" max="3585" width="10.75" style="255" customWidth="1"/>
    <col min="3586" max="3586" width="7.625" style="255" customWidth="1"/>
    <col min="3587" max="3587" width="12.125" style="255" customWidth="1"/>
    <col min="3588" max="3588" width="6.875" style="255" customWidth="1"/>
    <col min="3589" max="3589" width="11.375" style="255" customWidth="1"/>
    <col min="3590" max="3590" width="9" style="255" customWidth="1"/>
    <col min="3591" max="3591" width="10.125" style="255" customWidth="1"/>
    <col min="3592" max="3592" width="7.875" style="255" customWidth="1"/>
    <col min="3593" max="3593" width="14.75" style="255" customWidth="1"/>
    <col min="3594" max="3594" width="7.625" style="255" customWidth="1"/>
    <col min="3595" max="3595" width="11.375" style="255" customWidth="1"/>
    <col min="3596" max="3596" width="7.625" style="255" customWidth="1"/>
    <col min="3597" max="3597" width="11.25" style="255" customWidth="1"/>
    <col min="3598" max="3598" width="6.875" style="255" customWidth="1"/>
    <col min="3599" max="3599" width="11.625" style="255" customWidth="1"/>
    <col min="3600" max="3600" width="5.75" style="255" bestFit="1" customWidth="1"/>
    <col min="3601" max="3601" width="9.125" style="255"/>
    <col min="3602" max="3602" width="7.25" style="255" customWidth="1"/>
    <col min="3603" max="3603" width="12.125" style="255" customWidth="1"/>
    <col min="3604" max="3604" width="5.375" style="255" bestFit="1" customWidth="1"/>
    <col min="3605" max="3605" width="11.625" style="255" customWidth="1"/>
    <col min="3606" max="3606" width="9" style="255" customWidth="1"/>
    <col min="3607" max="3607" width="5.75" style="255" customWidth="1"/>
    <col min="3608" max="3608" width="10.125" style="255" customWidth="1"/>
    <col min="3609" max="3609" width="5.75" style="255" customWidth="1"/>
    <col min="3610" max="3610" width="10.125" style="255" customWidth="1"/>
    <col min="3611" max="3611" width="5.625" style="255" customWidth="1"/>
    <col min="3612" max="3612" width="10.125" style="255" customWidth="1"/>
    <col min="3613" max="3613" width="5.625" style="255" customWidth="1"/>
    <col min="3614" max="3614" width="10.125" style="255" customWidth="1"/>
    <col min="3615" max="3615" width="5.625" style="255" customWidth="1"/>
    <col min="3616" max="3616" width="10.125" style="255" customWidth="1"/>
    <col min="3617" max="3617" width="5.375" style="255" customWidth="1"/>
    <col min="3618" max="3618" width="10.125" style="255" customWidth="1"/>
    <col min="3619" max="3619" width="5.75" style="255" customWidth="1"/>
    <col min="3620" max="3620" width="10.125" style="255" customWidth="1"/>
    <col min="3621" max="3621" width="5.875" style="255" customWidth="1"/>
    <col min="3622" max="3622" width="10.125" style="255" customWidth="1"/>
    <col min="3623" max="3623" width="5.625" style="255" customWidth="1"/>
    <col min="3624" max="3624" width="10.125" style="255" customWidth="1"/>
    <col min="3625" max="3625" width="5.625" style="255" customWidth="1"/>
    <col min="3626" max="3626" width="9.125" style="255"/>
    <col min="3627" max="3627" width="5.375" style="255" customWidth="1"/>
    <col min="3628" max="3628" width="9.125" style="255"/>
    <col min="3629" max="3629" width="5.875" style="255" customWidth="1"/>
    <col min="3630" max="3630" width="9.125" style="255"/>
    <col min="3631" max="3631" width="5.875" style="255" customWidth="1"/>
    <col min="3632" max="3836" width="9.125" style="255"/>
    <col min="3837" max="3837" width="42.75" style="255" customWidth="1"/>
    <col min="3838" max="3838" width="8" style="255" customWidth="1"/>
    <col min="3839" max="3839" width="11.375" style="255" customWidth="1"/>
    <col min="3840" max="3840" width="8.75" style="255" customWidth="1"/>
    <col min="3841" max="3841" width="10.75" style="255" customWidth="1"/>
    <col min="3842" max="3842" width="7.625" style="255" customWidth="1"/>
    <col min="3843" max="3843" width="12.125" style="255" customWidth="1"/>
    <col min="3844" max="3844" width="6.875" style="255" customWidth="1"/>
    <col min="3845" max="3845" width="11.375" style="255" customWidth="1"/>
    <col min="3846" max="3846" width="9" style="255" customWidth="1"/>
    <col min="3847" max="3847" width="10.125" style="255" customWidth="1"/>
    <col min="3848" max="3848" width="7.875" style="255" customWidth="1"/>
    <col min="3849" max="3849" width="14.75" style="255" customWidth="1"/>
    <col min="3850" max="3850" width="7.625" style="255" customWidth="1"/>
    <col min="3851" max="3851" width="11.375" style="255" customWidth="1"/>
    <col min="3852" max="3852" width="7.625" style="255" customWidth="1"/>
    <col min="3853" max="3853" width="11.25" style="255" customWidth="1"/>
    <col min="3854" max="3854" width="6.875" style="255" customWidth="1"/>
    <col min="3855" max="3855" width="11.625" style="255" customWidth="1"/>
    <col min="3856" max="3856" width="5.75" style="255" bestFit="1" customWidth="1"/>
    <col min="3857" max="3857" width="9.125" style="255"/>
    <col min="3858" max="3858" width="7.25" style="255" customWidth="1"/>
    <col min="3859" max="3859" width="12.125" style="255" customWidth="1"/>
    <col min="3860" max="3860" width="5.375" style="255" bestFit="1" customWidth="1"/>
    <col min="3861" max="3861" width="11.625" style="255" customWidth="1"/>
    <col min="3862" max="3862" width="9" style="255" customWidth="1"/>
    <col min="3863" max="3863" width="5.75" style="255" customWidth="1"/>
    <col min="3864" max="3864" width="10.125" style="255" customWidth="1"/>
    <col min="3865" max="3865" width="5.75" style="255" customWidth="1"/>
    <col min="3866" max="3866" width="10.125" style="255" customWidth="1"/>
    <col min="3867" max="3867" width="5.625" style="255" customWidth="1"/>
    <col min="3868" max="3868" width="10.125" style="255" customWidth="1"/>
    <col min="3869" max="3869" width="5.625" style="255" customWidth="1"/>
    <col min="3870" max="3870" width="10.125" style="255" customWidth="1"/>
    <col min="3871" max="3871" width="5.625" style="255" customWidth="1"/>
    <col min="3872" max="3872" width="10.125" style="255" customWidth="1"/>
    <col min="3873" max="3873" width="5.375" style="255" customWidth="1"/>
    <col min="3874" max="3874" width="10.125" style="255" customWidth="1"/>
    <col min="3875" max="3875" width="5.75" style="255" customWidth="1"/>
    <col min="3876" max="3876" width="10.125" style="255" customWidth="1"/>
    <col min="3877" max="3877" width="5.875" style="255" customWidth="1"/>
    <col min="3878" max="3878" width="10.125" style="255" customWidth="1"/>
    <col min="3879" max="3879" width="5.625" style="255" customWidth="1"/>
    <col min="3880" max="3880" width="10.125" style="255" customWidth="1"/>
    <col min="3881" max="3881" width="5.625" style="255" customWidth="1"/>
    <col min="3882" max="3882" width="9.125" style="255"/>
    <col min="3883" max="3883" width="5.375" style="255" customWidth="1"/>
    <col min="3884" max="3884" width="9.125" style="255"/>
    <col min="3885" max="3885" width="5.875" style="255" customWidth="1"/>
    <col min="3886" max="3886" width="9.125" style="255"/>
    <col min="3887" max="3887" width="5.875" style="255" customWidth="1"/>
    <col min="3888" max="4092" width="9.125" style="255"/>
    <col min="4093" max="4093" width="42.75" style="255" customWidth="1"/>
    <col min="4094" max="4094" width="8" style="255" customWidth="1"/>
    <col min="4095" max="4095" width="11.375" style="255" customWidth="1"/>
    <col min="4096" max="4096" width="8.75" style="255" customWidth="1"/>
    <col min="4097" max="4097" width="10.75" style="255" customWidth="1"/>
    <col min="4098" max="4098" width="7.625" style="255" customWidth="1"/>
    <col min="4099" max="4099" width="12.125" style="255" customWidth="1"/>
    <col min="4100" max="4100" width="6.875" style="255" customWidth="1"/>
    <col min="4101" max="4101" width="11.375" style="255" customWidth="1"/>
    <col min="4102" max="4102" width="9" style="255" customWidth="1"/>
    <col min="4103" max="4103" width="10.125" style="255" customWidth="1"/>
    <col min="4104" max="4104" width="7.875" style="255" customWidth="1"/>
    <col min="4105" max="4105" width="14.75" style="255" customWidth="1"/>
    <col min="4106" max="4106" width="7.625" style="255" customWidth="1"/>
    <col min="4107" max="4107" width="11.375" style="255" customWidth="1"/>
    <col min="4108" max="4108" width="7.625" style="255" customWidth="1"/>
    <col min="4109" max="4109" width="11.25" style="255" customWidth="1"/>
    <col min="4110" max="4110" width="6.875" style="255" customWidth="1"/>
    <col min="4111" max="4111" width="11.625" style="255" customWidth="1"/>
    <col min="4112" max="4112" width="5.75" style="255" bestFit="1" customWidth="1"/>
    <col min="4113" max="4113" width="9.125" style="255"/>
    <col min="4114" max="4114" width="7.25" style="255" customWidth="1"/>
    <col min="4115" max="4115" width="12.125" style="255" customWidth="1"/>
    <col min="4116" max="4116" width="5.375" style="255" bestFit="1" customWidth="1"/>
    <col min="4117" max="4117" width="11.625" style="255" customWidth="1"/>
    <col min="4118" max="4118" width="9" style="255" customWidth="1"/>
    <col min="4119" max="4119" width="5.75" style="255" customWidth="1"/>
    <col min="4120" max="4120" width="10.125" style="255" customWidth="1"/>
    <col min="4121" max="4121" width="5.75" style="255" customWidth="1"/>
    <col min="4122" max="4122" width="10.125" style="255" customWidth="1"/>
    <col min="4123" max="4123" width="5.625" style="255" customWidth="1"/>
    <col min="4124" max="4124" width="10.125" style="255" customWidth="1"/>
    <col min="4125" max="4125" width="5.625" style="255" customWidth="1"/>
    <col min="4126" max="4126" width="10.125" style="255" customWidth="1"/>
    <col min="4127" max="4127" width="5.625" style="255" customWidth="1"/>
    <col min="4128" max="4128" width="10.125" style="255" customWidth="1"/>
    <col min="4129" max="4129" width="5.375" style="255" customWidth="1"/>
    <col min="4130" max="4130" width="10.125" style="255" customWidth="1"/>
    <col min="4131" max="4131" width="5.75" style="255" customWidth="1"/>
    <col min="4132" max="4132" width="10.125" style="255" customWidth="1"/>
    <col min="4133" max="4133" width="5.875" style="255" customWidth="1"/>
    <col min="4134" max="4134" width="10.125" style="255" customWidth="1"/>
    <col min="4135" max="4135" width="5.625" style="255" customWidth="1"/>
    <col min="4136" max="4136" width="10.125" style="255" customWidth="1"/>
    <col min="4137" max="4137" width="5.625" style="255" customWidth="1"/>
    <col min="4138" max="4138" width="9.125" style="255"/>
    <col min="4139" max="4139" width="5.375" style="255" customWidth="1"/>
    <col min="4140" max="4140" width="9.125" style="255"/>
    <col min="4141" max="4141" width="5.875" style="255" customWidth="1"/>
    <col min="4142" max="4142" width="9.125" style="255"/>
    <col min="4143" max="4143" width="5.875" style="255" customWidth="1"/>
    <col min="4144" max="4348" width="9.125" style="255"/>
    <col min="4349" max="4349" width="42.75" style="255" customWidth="1"/>
    <col min="4350" max="4350" width="8" style="255" customWidth="1"/>
    <col min="4351" max="4351" width="11.375" style="255" customWidth="1"/>
    <col min="4352" max="4352" width="8.75" style="255" customWidth="1"/>
    <col min="4353" max="4353" width="10.75" style="255" customWidth="1"/>
    <col min="4354" max="4354" width="7.625" style="255" customWidth="1"/>
    <col min="4355" max="4355" width="12.125" style="255" customWidth="1"/>
    <col min="4356" max="4356" width="6.875" style="255" customWidth="1"/>
    <col min="4357" max="4357" width="11.375" style="255" customWidth="1"/>
    <col min="4358" max="4358" width="9" style="255" customWidth="1"/>
    <col min="4359" max="4359" width="10.125" style="255" customWidth="1"/>
    <col min="4360" max="4360" width="7.875" style="255" customWidth="1"/>
    <col min="4361" max="4361" width="14.75" style="255" customWidth="1"/>
    <col min="4362" max="4362" width="7.625" style="255" customWidth="1"/>
    <col min="4363" max="4363" width="11.375" style="255" customWidth="1"/>
    <col min="4364" max="4364" width="7.625" style="255" customWidth="1"/>
    <col min="4365" max="4365" width="11.25" style="255" customWidth="1"/>
    <col min="4366" max="4366" width="6.875" style="255" customWidth="1"/>
    <col min="4367" max="4367" width="11.625" style="255" customWidth="1"/>
    <col min="4368" max="4368" width="5.75" style="255" bestFit="1" customWidth="1"/>
    <col min="4369" max="4369" width="9.125" style="255"/>
    <col min="4370" max="4370" width="7.25" style="255" customWidth="1"/>
    <col min="4371" max="4371" width="12.125" style="255" customWidth="1"/>
    <col min="4372" max="4372" width="5.375" style="255" bestFit="1" customWidth="1"/>
    <col min="4373" max="4373" width="11.625" style="255" customWidth="1"/>
    <col min="4374" max="4374" width="9" style="255" customWidth="1"/>
    <col min="4375" max="4375" width="5.75" style="255" customWidth="1"/>
    <col min="4376" max="4376" width="10.125" style="255" customWidth="1"/>
    <col min="4377" max="4377" width="5.75" style="255" customWidth="1"/>
    <col min="4378" max="4378" width="10.125" style="255" customWidth="1"/>
    <col min="4379" max="4379" width="5.625" style="255" customWidth="1"/>
    <col min="4380" max="4380" width="10.125" style="255" customWidth="1"/>
    <col min="4381" max="4381" width="5.625" style="255" customWidth="1"/>
    <col min="4382" max="4382" width="10.125" style="255" customWidth="1"/>
    <col min="4383" max="4383" width="5.625" style="255" customWidth="1"/>
    <col min="4384" max="4384" width="10.125" style="255" customWidth="1"/>
    <col min="4385" max="4385" width="5.375" style="255" customWidth="1"/>
    <col min="4386" max="4386" width="10.125" style="255" customWidth="1"/>
    <col min="4387" max="4387" width="5.75" style="255" customWidth="1"/>
    <col min="4388" max="4388" width="10.125" style="255" customWidth="1"/>
    <col min="4389" max="4389" width="5.875" style="255" customWidth="1"/>
    <col min="4390" max="4390" width="10.125" style="255" customWidth="1"/>
    <col min="4391" max="4391" width="5.625" style="255" customWidth="1"/>
    <col min="4392" max="4392" width="10.125" style="255" customWidth="1"/>
    <col min="4393" max="4393" width="5.625" style="255" customWidth="1"/>
    <col min="4394" max="4394" width="9.125" style="255"/>
    <col min="4395" max="4395" width="5.375" style="255" customWidth="1"/>
    <col min="4396" max="4396" width="9.125" style="255"/>
    <col min="4397" max="4397" width="5.875" style="255" customWidth="1"/>
    <col min="4398" max="4398" width="9.125" style="255"/>
    <col min="4399" max="4399" width="5.875" style="255" customWidth="1"/>
    <col min="4400" max="4604" width="9.125" style="255"/>
    <col min="4605" max="4605" width="42.75" style="255" customWidth="1"/>
    <col min="4606" max="4606" width="8" style="255" customWidth="1"/>
    <col min="4607" max="4607" width="11.375" style="255" customWidth="1"/>
    <col min="4608" max="4608" width="8.75" style="255" customWidth="1"/>
    <col min="4609" max="4609" width="10.75" style="255" customWidth="1"/>
    <col min="4610" max="4610" width="7.625" style="255" customWidth="1"/>
    <col min="4611" max="4611" width="12.125" style="255" customWidth="1"/>
    <col min="4612" max="4612" width="6.875" style="255" customWidth="1"/>
    <col min="4613" max="4613" width="11.375" style="255" customWidth="1"/>
    <col min="4614" max="4614" width="9" style="255" customWidth="1"/>
    <col min="4615" max="4615" width="10.125" style="255" customWidth="1"/>
    <col min="4616" max="4616" width="7.875" style="255" customWidth="1"/>
    <col min="4617" max="4617" width="14.75" style="255" customWidth="1"/>
    <col min="4618" max="4618" width="7.625" style="255" customWidth="1"/>
    <col min="4619" max="4619" width="11.375" style="255" customWidth="1"/>
    <col min="4620" max="4620" width="7.625" style="255" customWidth="1"/>
    <col min="4621" max="4621" width="11.25" style="255" customWidth="1"/>
    <col min="4622" max="4622" width="6.875" style="255" customWidth="1"/>
    <col min="4623" max="4623" width="11.625" style="255" customWidth="1"/>
    <col min="4624" max="4624" width="5.75" style="255" bestFit="1" customWidth="1"/>
    <col min="4625" max="4625" width="9.125" style="255"/>
    <col min="4626" max="4626" width="7.25" style="255" customWidth="1"/>
    <col min="4627" max="4627" width="12.125" style="255" customWidth="1"/>
    <col min="4628" max="4628" width="5.375" style="255" bestFit="1" customWidth="1"/>
    <col min="4629" max="4629" width="11.625" style="255" customWidth="1"/>
    <col min="4630" max="4630" width="9" style="255" customWidth="1"/>
    <col min="4631" max="4631" width="5.75" style="255" customWidth="1"/>
    <col min="4632" max="4632" width="10.125" style="255" customWidth="1"/>
    <col min="4633" max="4633" width="5.75" style="255" customWidth="1"/>
    <col min="4634" max="4634" width="10.125" style="255" customWidth="1"/>
    <col min="4635" max="4635" width="5.625" style="255" customWidth="1"/>
    <col min="4636" max="4636" width="10.125" style="255" customWidth="1"/>
    <col min="4637" max="4637" width="5.625" style="255" customWidth="1"/>
    <col min="4638" max="4638" width="10.125" style="255" customWidth="1"/>
    <col min="4639" max="4639" width="5.625" style="255" customWidth="1"/>
    <col min="4640" max="4640" width="10.125" style="255" customWidth="1"/>
    <col min="4641" max="4641" width="5.375" style="255" customWidth="1"/>
    <col min="4642" max="4642" width="10.125" style="255" customWidth="1"/>
    <col min="4643" max="4643" width="5.75" style="255" customWidth="1"/>
    <col min="4644" max="4644" width="10.125" style="255" customWidth="1"/>
    <col min="4645" max="4645" width="5.875" style="255" customWidth="1"/>
    <col min="4646" max="4646" width="10.125" style="255" customWidth="1"/>
    <col min="4647" max="4647" width="5.625" style="255" customWidth="1"/>
    <col min="4648" max="4648" width="10.125" style="255" customWidth="1"/>
    <col min="4649" max="4649" width="5.625" style="255" customWidth="1"/>
    <col min="4650" max="4650" width="9.125" style="255"/>
    <col min="4651" max="4651" width="5.375" style="255" customWidth="1"/>
    <col min="4652" max="4652" width="9.125" style="255"/>
    <col min="4653" max="4653" width="5.875" style="255" customWidth="1"/>
    <col min="4654" max="4654" width="9.125" style="255"/>
    <col min="4655" max="4655" width="5.875" style="255" customWidth="1"/>
    <col min="4656" max="4860" width="9.125" style="255"/>
    <col min="4861" max="4861" width="42.75" style="255" customWidth="1"/>
    <col min="4862" max="4862" width="8" style="255" customWidth="1"/>
    <col min="4863" max="4863" width="11.375" style="255" customWidth="1"/>
    <col min="4864" max="4864" width="8.75" style="255" customWidth="1"/>
    <col min="4865" max="4865" width="10.75" style="255" customWidth="1"/>
    <col min="4866" max="4866" width="7.625" style="255" customWidth="1"/>
    <col min="4867" max="4867" width="12.125" style="255" customWidth="1"/>
    <col min="4868" max="4868" width="6.875" style="255" customWidth="1"/>
    <col min="4869" max="4869" width="11.375" style="255" customWidth="1"/>
    <col min="4870" max="4870" width="9" style="255" customWidth="1"/>
    <col min="4871" max="4871" width="10.125" style="255" customWidth="1"/>
    <col min="4872" max="4872" width="7.875" style="255" customWidth="1"/>
    <col min="4873" max="4873" width="14.75" style="255" customWidth="1"/>
    <col min="4874" max="4874" width="7.625" style="255" customWidth="1"/>
    <col min="4875" max="4875" width="11.375" style="255" customWidth="1"/>
    <col min="4876" max="4876" width="7.625" style="255" customWidth="1"/>
    <col min="4877" max="4877" width="11.25" style="255" customWidth="1"/>
    <col min="4878" max="4878" width="6.875" style="255" customWidth="1"/>
    <col min="4879" max="4879" width="11.625" style="255" customWidth="1"/>
    <col min="4880" max="4880" width="5.75" style="255" bestFit="1" customWidth="1"/>
    <col min="4881" max="4881" width="9.125" style="255"/>
    <col min="4882" max="4882" width="7.25" style="255" customWidth="1"/>
    <col min="4883" max="4883" width="12.125" style="255" customWidth="1"/>
    <col min="4884" max="4884" width="5.375" style="255" bestFit="1" customWidth="1"/>
    <col min="4885" max="4885" width="11.625" style="255" customWidth="1"/>
    <col min="4886" max="4886" width="9" style="255" customWidth="1"/>
    <col min="4887" max="4887" width="5.75" style="255" customWidth="1"/>
    <col min="4888" max="4888" width="10.125" style="255" customWidth="1"/>
    <col min="4889" max="4889" width="5.75" style="255" customWidth="1"/>
    <col min="4890" max="4890" width="10.125" style="255" customWidth="1"/>
    <col min="4891" max="4891" width="5.625" style="255" customWidth="1"/>
    <col min="4892" max="4892" width="10.125" style="255" customWidth="1"/>
    <col min="4893" max="4893" width="5.625" style="255" customWidth="1"/>
    <col min="4894" max="4894" width="10.125" style="255" customWidth="1"/>
    <col min="4895" max="4895" width="5.625" style="255" customWidth="1"/>
    <col min="4896" max="4896" width="10.125" style="255" customWidth="1"/>
    <col min="4897" max="4897" width="5.375" style="255" customWidth="1"/>
    <col min="4898" max="4898" width="10.125" style="255" customWidth="1"/>
    <col min="4899" max="4899" width="5.75" style="255" customWidth="1"/>
    <col min="4900" max="4900" width="10.125" style="255" customWidth="1"/>
    <col min="4901" max="4901" width="5.875" style="255" customWidth="1"/>
    <col min="4902" max="4902" width="10.125" style="255" customWidth="1"/>
    <col min="4903" max="4903" width="5.625" style="255" customWidth="1"/>
    <col min="4904" max="4904" width="10.125" style="255" customWidth="1"/>
    <col min="4905" max="4905" width="5.625" style="255" customWidth="1"/>
    <col min="4906" max="4906" width="9.125" style="255"/>
    <col min="4907" max="4907" width="5.375" style="255" customWidth="1"/>
    <col min="4908" max="4908" width="9.125" style="255"/>
    <col min="4909" max="4909" width="5.875" style="255" customWidth="1"/>
    <col min="4910" max="4910" width="9.125" style="255"/>
    <col min="4911" max="4911" width="5.875" style="255" customWidth="1"/>
    <col min="4912" max="5116" width="9.125" style="255"/>
    <col min="5117" max="5117" width="42.75" style="255" customWidth="1"/>
    <col min="5118" max="5118" width="8" style="255" customWidth="1"/>
    <col min="5119" max="5119" width="11.375" style="255" customWidth="1"/>
    <col min="5120" max="5120" width="8.75" style="255" customWidth="1"/>
    <col min="5121" max="5121" width="10.75" style="255" customWidth="1"/>
    <col min="5122" max="5122" width="7.625" style="255" customWidth="1"/>
    <col min="5123" max="5123" width="12.125" style="255" customWidth="1"/>
    <col min="5124" max="5124" width="6.875" style="255" customWidth="1"/>
    <col min="5125" max="5125" width="11.375" style="255" customWidth="1"/>
    <col min="5126" max="5126" width="9" style="255" customWidth="1"/>
    <col min="5127" max="5127" width="10.125" style="255" customWidth="1"/>
    <col min="5128" max="5128" width="7.875" style="255" customWidth="1"/>
    <col min="5129" max="5129" width="14.75" style="255" customWidth="1"/>
    <col min="5130" max="5130" width="7.625" style="255" customWidth="1"/>
    <col min="5131" max="5131" width="11.375" style="255" customWidth="1"/>
    <col min="5132" max="5132" width="7.625" style="255" customWidth="1"/>
    <col min="5133" max="5133" width="11.25" style="255" customWidth="1"/>
    <col min="5134" max="5134" width="6.875" style="255" customWidth="1"/>
    <col min="5135" max="5135" width="11.625" style="255" customWidth="1"/>
    <col min="5136" max="5136" width="5.75" style="255" bestFit="1" customWidth="1"/>
    <col min="5137" max="5137" width="9.125" style="255"/>
    <col min="5138" max="5138" width="7.25" style="255" customWidth="1"/>
    <col min="5139" max="5139" width="12.125" style="255" customWidth="1"/>
    <col min="5140" max="5140" width="5.375" style="255" bestFit="1" customWidth="1"/>
    <col min="5141" max="5141" width="11.625" style="255" customWidth="1"/>
    <col min="5142" max="5142" width="9" style="255" customWidth="1"/>
    <col min="5143" max="5143" width="5.75" style="255" customWidth="1"/>
    <col min="5144" max="5144" width="10.125" style="255" customWidth="1"/>
    <col min="5145" max="5145" width="5.75" style="255" customWidth="1"/>
    <col min="5146" max="5146" width="10.125" style="255" customWidth="1"/>
    <col min="5147" max="5147" width="5.625" style="255" customWidth="1"/>
    <col min="5148" max="5148" width="10.125" style="255" customWidth="1"/>
    <col min="5149" max="5149" width="5.625" style="255" customWidth="1"/>
    <col min="5150" max="5150" width="10.125" style="255" customWidth="1"/>
    <col min="5151" max="5151" width="5.625" style="255" customWidth="1"/>
    <col min="5152" max="5152" width="10.125" style="255" customWidth="1"/>
    <col min="5153" max="5153" width="5.375" style="255" customWidth="1"/>
    <col min="5154" max="5154" width="10.125" style="255" customWidth="1"/>
    <col min="5155" max="5155" width="5.75" style="255" customWidth="1"/>
    <col min="5156" max="5156" width="10.125" style="255" customWidth="1"/>
    <col min="5157" max="5157" width="5.875" style="255" customWidth="1"/>
    <col min="5158" max="5158" width="10.125" style="255" customWidth="1"/>
    <col min="5159" max="5159" width="5.625" style="255" customWidth="1"/>
    <col min="5160" max="5160" width="10.125" style="255" customWidth="1"/>
    <col min="5161" max="5161" width="5.625" style="255" customWidth="1"/>
    <col min="5162" max="5162" width="9.125" style="255"/>
    <col min="5163" max="5163" width="5.375" style="255" customWidth="1"/>
    <col min="5164" max="5164" width="9.125" style="255"/>
    <col min="5165" max="5165" width="5.875" style="255" customWidth="1"/>
    <col min="5166" max="5166" width="9.125" style="255"/>
    <col min="5167" max="5167" width="5.875" style="255" customWidth="1"/>
    <col min="5168" max="5372" width="9.125" style="255"/>
    <col min="5373" max="5373" width="42.75" style="255" customWidth="1"/>
    <col min="5374" max="5374" width="8" style="255" customWidth="1"/>
    <col min="5375" max="5375" width="11.375" style="255" customWidth="1"/>
    <col min="5376" max="5376" width="8.75" style="255" customWidth="1"/>
    <col min="5377" max="5377" width="10.75" style="255" customWidth="1"/>
    <col min="5378" max="5378" width="7.625" style="255" customWidth="1"/>
    <col min="5379" max="5379" width="12.125" style="255" customWidth="1"/>
    <col min="5380" max="5380" width="6.875" style="255" customWidth="1"/>
    <col min="5381" max="5381" width="11.375" style="255" customWidth="1"/>
    <col min="5382" max="5382" width="9" style="255" customWidth="1"/>
    <col min="5383" max="5383" width="10.125" style="255" customWidth="1"/>
    <col min="5384" max="5384" width="7.875" style="255" customWidth="1"/>
    <col min="5385" max="5385" width="14.75" style="255" customWidth="1"/>
    <col min="5386" max="5386" width="7.625" style="255" customWidth="1"/>
    <col min="5387" max="5387" width="11.375" style="255" customWidth="1"/>
    <col min="5388" max="5388" width="7.625" style="255" customWidth="1"/>
    <col min="5389" max="5389" width="11.25" style="255" customWidth="1"/>
    <col min="5390" max="5390" width="6.875" style="255" customWidth="1"/>
    <col min="5391" max="5391" width="11.625" style="255" customWidth="1"/>
    <col min="5392" max="5392" width="5.75" style="255" bestFit="1" customWidth="1"/>
    <col min="5393" max="5393" width="9.125" style="255"/>
    <col min="5394" max="5394" width="7.25" style="255" customWidth="1"/>
    <col min="5395" max="5395" width="12.125" style="255" customWidth="1"/>
    <col min="5396" max="5396" width="5.375" style="255" bestFit="1" customWidth="1"/>
    <col min="5397" max="5397" width="11.625" style="255" customWidth="1"/>
    <col min="5398" max="5398" width="9" style="255" customWidth="1"/>
    <col min="5399" max="5399" width="5.75" style="255" customWidth="1"/>
    <col min="5400" max="5400" width="10.125" style="255" customWidth="1"/>
    <col min="5401" max="5401" width="5.75" style="255" customWidth="1"/>
    <col min="5402" max="5402" width="10.125" style="255" customWidth="1"/>
    <col min="5403" max="5403" width="5.625" style="255" customWidth="1"/>
    <col min="5404" max="5404" width="10.125" style="255" customWidth="1"/>
    <col min="5405" max="5405" width="5.625" style="255" customWidth="1"/>
    <col min="5406" max="5406" width="10.125" style="255" customWidth="1"/>
    <col min="5407" max="5407" width="5.625" style="255" customWidth="1"/>
    <col min="5408" max="5408" width="10.125" style="255" customWidth="1"/>
    <col min="5409" max="5409" width="5.375" style="255" customWidth="1"/>
    <col min="5410" max="5410" width="10.125" style="255" customWidth="1"/>
    <col min="5411" max="5411" width="5.75" style="255" customWidth="1"/>
    <col min="5412" max="5412" width="10.125" style="255" customWidth="1"/>
    <col min="5413" max="5413" width="5.875" style="255" customWidth="1"/>
    <col min="5414" max="5414" width="10.125" style="255" customWidth="1"/>
    <col min="5415" max="5415" width="5.625" style="255" customWidth="1"/>
    <col min="5416" max="5416" width="10.125" style="255" customWidth="1"/>
    <col min="5417" max="5417" width="5.625" style="255" customWidth="1"/>
    <col min="5418" max="5418" width="9.125" style="255"/>
    <col min="5419" max="5419" width="5.375" style="255" customWidth="1"/>
    <col min="5420" max="5420" width="9.125" style="255"/>
    <col min="5421" max="5421" width="5.875" style="255" customWidth="1"/>
    <col min="5422" max="5422" width="9.125" style="255"/>
    <col min="5423" max="5423" width="5.875" style="255" customWidth="1"/>
    <col min="5424" max="5628" width="9.125" style="255"/>
    <col min="5629" max="5629" width="42.75" style="255" customWidth="1"/>
    <col min="5630" max="5630" width="8" style="255" customWidth="1"/>
    <col min="5631" max="5631" width="11.375" style="255" customWidth="1"/>
    <col min="5632" max="5632" width="8.75" style="255" customWidth="1"/>
    <col min="5633" max="5633" width="10.75" style="255" customWidth="1"/>
    <col min="5634" max="5634" width="7.625" style="255" customWidth="1"/>
    <col min="5635" max="5635" width="12.125" style="255" customWidth="1"/>
    <col min="5636" max="5636" width="6.875" style="255" customWidth="1"/>
    <col min="5637" max="5637" width="11.375" style="255" customWidth="1"/>
    <col min="5638" max="5638" width="9" style="255" customWidth="1"/>
    <col min="5639" max="5639" width="10.125" style="255" customWidth="1"/>
    <col min="5640" max="5640" width="7.875" style="255" customWidth="1"/>
    <col min="5641" max="5641" width="14.75" style="255" customWidth="1"/>
    <col min="5642" max="5642" width="7.625" style="255" customWidth="1"/>
    <col min="5643" max="5643" width="11.375" style="255" customWidth="1"/>
    <col min="5644" max="5644" width="7.625" style="255" customWidth="1"/>
    <col min="5645" max="5645" width="11.25" style="255" customWidth="1"/>
    <col min="5646" max="5646" width="6.875" style="255" customWidth="1"/>
    <col min="5647" max="5647" width="11.625" style="255" customWidth="1"/>
    <col min="5648" max="5648" width="5.75" style="255" bestFit="1" customWidth="1"/>
    <col min="5649" max="5649" width="9.125" style="255"/>
    <col min="5650" max="5650" width="7.25" style="255" customWidth="1"/>
    <col min="5651" max="5651" width="12.125" style="255" customWidth="1"/>
    <col min="5652" max="5652" width="5.375" style="255" bestFit="1" customWidth="1"/>
    <col min="5653" max="5653" width="11.625" style="255" customWidth="1"/>
    <col min="5654" max="5654" width="9" style="255" customWidth="1"/>
    <col min="5655" max="5655" width="5.75" style="255" customWidth="1"/>
    <col min="5656" max="5656" width="10.125" style="255" customWidth="1"/>
    <col min="5657" max="5657" width="5.75" style="255" customWidth="1"/>
    <col min="5658" max="5658" width="10.125" style="255" customWidth="1"/>
    <col min="5659" max="5659" width="5.625" style="255" customWidth="1"/>
    <col min="5660" max="5660" width="10.125" style="255" customWidth="1"/>
    <col min="5661" max="5661" width="5.625" style="255" customWidth="1"/>
    <col min="5662" max="5662" width="10.125" style="255" customWidth="1"/>
    <col min="5663" max="5663" width="5.625" style="255" customWidth="1"/>
    <col min="5664" max="5664" width="10.125" style="255" customWidth="1"/>
    <col min="5665" max="5665" width="5.375" style="255" customWidth="1"/>
    <col min="5666" max="5666" width="10.125" style="255" customWidth="1"/>
    <col min="5667" max="5667" width="5.75" style="255" customWidth="1"/>
    <col min="5668" max="5668" width="10.125" style="255" customWidth="1"/>
    <col min="5669" max="5669" width="5.875" style="255" customWidth="1"/>
    <col min="5670" max="5670" width="10.125" style="255" customWidth="1"/>
    <col min="5671" max="5671" width="5.625" style="255" customWidth="1"/>
    <col min="5672" max="5672" width="10.125" style="255" customWidth="1"/>
    <col min="5673" max="5673" width="5.625" style="255" customWidth="1"/>
    <col min="5674" max="5674" width="9.125" style="255"/>
    <col min="5675" max="5675" width="5.375" style="255" customWidth="1"/>
    <col min="5676" max="5676" width="9.125" style="255"/>
    <col min="5677" max="5677" width="5.875" style="255" customWidth="1"/>
    <col min="5678" max="5678" width="9.125" style="255"/>
    <col min="5679" max="5679" width="5.875" style="255" customWidth="1"/>
    <col min="5680" max="5884" width="9.125" style="255"/>
    <col min="5885" max="5885" width="42.75" style="255" customWidth="1"/>
    <col min="5886" max="5886" width="8" style="255" customWidth="1"/>
    <col min="5887" max="5887" width="11.375" style="255" customWidth="1"/>
    <col min="5888" max="5888" width="8.75" style="255" customWidth="1"/>
    <col min="5889" max="5889" width="10.75" style="255" customWidth="1"/>
    <col min="5890" max="5890" width="7.625" style="255" customWidth="1"/>
    <col min="5891" max="5891" width="12.125" style="255" customWidth="1"/>
    <col min="5892" max="5892" width="6.875" style="255" customWidth="1"/>
    <col min="5893" max="5893" width="11.375" style="255" customWidth="1"/>
    <col min="5894" max="5894" width="9" style="255" customWidth="1"/>
    <col min="5895" max="5895" width="10.125" style="255" customWidth="1"/>
    <col min="5896" max="5896" width="7.875" style="255" customWidth="1"/>
    <col min="5897" max="5897" width="14.75" style="255" customWidth="1"/>
    <col min="5898" max="5898" width="7.625" style="255" customWidth="1"/>
    <col min="5899" max="5899" width="11.375" style="255" customWidth="1"/>
    <col min="5900" max="5900" width="7.625" style="255" customWidth="1"/>
    <col min="5901" max="5901" width="11.25" style="255" customWidth="1"/>
    <col min="5902" max="5902" width="6.875" style="255" customWidth="1"/>
    <col min="5903" max="5903" width="11.625" style="255" customWidth="1"/>
    <col min="5904" max="5904" width="5.75" style="255" bestFit="1" customWidth="1"/>
    <col min="5905" max="5905" width="9.125" style="255"/>
    <col min="5906" max="5906" width="7.25" style="255" customWidth="1"/>
    <col min="5907" max="5907" width="12.125" style="255" customWidth="1"/>
    <col min="5908" max="5908" width="5.375" style="255" bestFit="1" customWidth="1"/>
    <col min="5909" max="5909" width="11.625" style="255" customWidth="1"/>
    <col min="5910" max="5910" width="9" style="255" customWidth="1"/>
    <col min="5911" max="5911" width="5.75" style="255" customWidth="1"/>
    <col min="5912" max="5912" width="10.125" style="255" customWidth="1"/>
    <col min="5913" max="5913" width="5.75" style="255" customWidth="1"/>
    <col min="5914" max="5914" width="10.125" style="255" customWidth="1"/>
    <col min="5915" max="5915" width="5.625" style="255" customWidth="1"/>
    <col min="5916" max="5916" width="10.125" style="255" customWidth="1"/>
    <col min="5917" max="5917" width="5.625" style="255" customWidth="1"/>
    <col min="5918" max="5918" width="10.125" style="255" customWidth="1"/>
    <col min="5919" max="5919" width="5.625" style="255" customWidth="1"/>
    <col min="5920" max="5920" width="10.125" style="255" customWidth="1"/>
    <col min="5921" max="5921" width="5.375" style="255" customWidth="1"/>
    <col min="5922" max="5922" width="10.125" style="255" customWidth="1"/>
    <col min="5923" max="5923" width="5.75" style="255" customWidth="1"/>
    <col min="5924" max="5924" width="10.125" style="255" customWidth="1"/>
    <col min="5925" max="5925" width="5.875" style="255" customWidth="1"/>
    <col min="5926" max="5926" width="10.125" style="255" customWidth="1"/>
    <col min="5927" max="5927" width="5.625" style="255" customWidth="1"/>
    <col min="5928" max="5928" width="10.125" style="255" customWidth="1"/>
    <col min="5929" max="5929" width="5.625" style="255" customWidth="1"/>
    <col min="5930" max="5930" width="9.125" style="255"/>
    <col min="5931" max="5931" width="5.375" style="255" customWidth="1"/>
    <col min="5932" max="5932" width="9.125" style="255"/>
    <col min="5933" max="5933" width="5.875" style="255" customWidth="1"/>
    <col min="5934" max="5934" width="9.125" style="255"/>
    <col min="5935" max="5935" width="5.875" style="255" customWidth="1"/>
    <col min="5936" max="6140" width="9.125" style="255"/>
    <col min="6141" max="6141" width="42.75" style="255" customWidth="1"/>
    <col min="6142" max="6142" width="8" style="255" customWidth="1"/>
    <col min="6143" max="6143" width="11.375" style="255" customWidth="1"/>
    <col min="6144" max="6144" width="8.75" style="255" customWidth="1"/>
    <col min="6145" max="6145" width="10.75" style="255" customWidth="1"/>
    <col min="6146" max="6146" width="7.625" style="255" customWidth="1"/>
    <col min="6147" max="6147" width="12.125" style="255" customWidth="1"/>
    <col min="6148" max="6148" width="6.875" style="255" customWidth="1"/>
    <col min="6149" max="6149" width="11.375" style="255" customWidth="1"/>
    <col min="6150" max="6150" width="9" style="255" customWidth="1"/>
    <col min="6151" max="6151" width="10.125" style="255" customWidth="1"/>
    <col min="6152" max="6152" width="7.875" style="255" customWidth="1"/>
    <col min="6153" max="6153" width="14.75" style="255" customWidth="1"/>
    <col min="6154" max="6154" width="7.625" style="255" customWidth="1"/>
    <col min="6155" max="6155" width="11.375" style="255" customWidth="1"/>
    <col min="6156" max="6156" width="7.625" style="255" customWidth="1"/>
    <col min="6157" max="6157" width="11.25" style="255" customWidth="1"/>
    <col min="6158" max="6158" width="6.875" style="255" customWidth="1"/>
    <col min="6159" max="6159" width="11.625" style="255" customWidth="1"/>
    <col min="6160" max="6160" width="5.75" style="255" bestFit="1" customWidth="1"/>
    <col min="6161" max="6161" width="9.125" style="255"/>
    <col min="6162" max="6162" width="7.25" style="255" customWidth="1"/>
    <col min="6163" max="6163" width="12.125" style="255" customWidth="1"/>
    <col min="6164" max="6164" width="5.375" style="255" bestFit="1" customWidth="1"/>
    <col min="6165" max="6165" width="11.625" style="255" customWidth="1"/>
    <col min="6166" max="6166" width="9" style="255" customWidth="1"/>
    <col min="6167" max="6167" width="5.75" style="255" customWidth="1"/>
    <col min="6168" max="6168" width="10.125" style="255" customWidth="1"/>
    <col min="6169" max="6169" width="5.75" style="255" customWidth="1"/>
    <col min="6170" max="6170" width="10.125" style="255" customWidth="1"/>
    <col min="6171" max="6171" width="5.625" style="255" customWidth="1"/>
    <col min="6172" max="6172" width="10.125" style="255" customWidth="1"/>
    <col min="6173" max="6173" width="5.625" style="255" customWidth="1"/>
    <col min="6174" max="6174" width="10.125" style="255" customWidth="1"/>
    <col min="6175" max="6175" width="5.625" style="255" customWidth="1"/>
    <col min="6176" max="6176" width="10.125" style="255" customWidth="1"/>
    <col min="6177" max="6177" width="5.375" style="255" customWidth="1"/>
    <col min="6178" max="6178" width="10.125" style="255" customWidth="1"/>
    <col min="6179" max="6179" width="5.75" style="255" customWidth="1"/>
    <col min="6180" max="6180" width="10.125" style="255" customWidth="1"/>
    <col min="6181" max="6181" width="5.875" style="255" customWidth="1"/>
    <col min="6182" max="6182" width="10.125" style="255" customWidth="1"/>
    <col min="6183" max="6183" width="5.625" style="255" customWidth="1"/>
    <col min="6184" max="6184" width="10.125" style="255" customWidth="1"/>
    <col min="6185" max="6185" width="5.625" style="255" customWidth="1"/>
    <col min="6186" max="6186" width="9.125" style="255"/>
    <col min="6187" max="6187" width="5.375" style="255" customWidth="1"/>
    <col min="6188" max="6188" width="9.125" style="255"/>
    <col min="6189" max="6189" width="5.875" style="255" customWidth="1"/>
    <col min="6190" max="6190" width="9.125" style="255"/>
    <col min="6191" max="6191" width="5.875" style="255" customWidth="1"/>
    <col min="6192" max="6396" width="9.125" style="255"/>
    <col min="6397" max="6397" width="42.75" style="255" customWidth="1"/>
    <col min="6398" max="6398" width="8" style="255" customWidth="1"/>
    <col min="6399" max="6399" width="11.375" style="255" customWidth="1"/>
    <col min="6400" max="6400" width="8.75" style="255" customWidth="1"/>
    <col min="6401" max="6401" width="10.75" style="255" customWidth="1"/>
    <col min="6402" max="6402" width="7.625" style="255" customWidth="1"/>
    <col min="6403" max="6403" width="12.125" style="255" customWidth="1"/>
    <col min="6404" max="6404" width="6.875" style="255" customWidth="1"/>
    <col min="6405" max="6405" width="11.375" style="255" customWidth="1"/>
    <col min="6406" max="6406" width="9" style="255" customWidth="1"/>
    <col min="6407" max="6407" width="10.125" style="255" customWidth="1"/>
    <col min="6408" max="6408" width="7.875" style="255" customWidth="1"/>
    <col min="6409" max="6409" width="14.75" style="255" customWidth="1"/>
    <col min="6410" max="6410" width="7.625" style="255" customWidth="1"/>
    <col min="6411" max="6411" width="11.375" style="255" customWidth="1"/>
    <col min="6412" max="6412" width="7.625" style="255" customWidth="1"/>
    <col min="6413" max="6413" width="11.25" style="255" customWidth="1"/>
    <col min="6414" max="6414" width="6.875" style="255" customWidth="1"/>
    <col min="6415" max="6415" width="11.625" style="255" customWidth="1"/>
    <col min="6416" max="6416" width="5.75" style="255" bestFit="1" customWidth="1"/>
    <col min="6417" max="6417" width="9.125" style="255"/>
    <col min="6418" max="6418" width="7.25" style="255" customWidth="1"/>
    <col min="6419" max="6419" width="12.125" style="255" customWidth="1"/>
    <col min="6420" max="6420" width="5.375" style="255" bestFit="1" customWidth="1"/>
    <col min="6421" max="6421" width="11.625" style="255" customWidth="1"/>
    <col min="6422" max="6422" width="9" style="255" customWidth="1"/>
    <col min="6423" max="6423" width="5.75" style="255" customWidth="1"/>
    <col min="6424" max="6424" width="10.125" style="255" customWidth="1"/>
    <col min="6425" max="6425" width="5.75" style="255" customWidth="1"/>
    <col min="6426" max="6426" width="10.125" style="255" customWidth="1"/>
    <col min="6427" max="6427" width="5.625" style="255" customWidth="1"/>
    <col min="6428" max="6428" width="10.125" style="255" customWidth="1"/>
    <col min="6429" max="6429" width="5.625" style="255" customWidth="1"/>
    <col min="6430" max="6430" width="10.125" style="255" customWidth="1"/>
    <col min="6431" max="6431" width="5.625" style="255" customWidth="1"/>
    <col min="6432" max="6432" width="10.125" style="255" customWidth="1"/>
    <col min="6433" max="6433" width="5.375" style="255" customWidth="1"/>
    <col min="6434" max="6434" width="10.125" style="255" customWidth="1"/>
    <col min="6435" max="6435" width="5.75" style="255" customWidth="1"/>
    <col min="6436" max="6436" width="10.125" style="255" customWidth="1"/>
    <col min="6437" max="6437" width="5.875" style="255" customWidth="1"/>
    <col min="6438" max="6438" width="10.125" style="255" customWidth="1"/>
    <col min="6439" max="6439" width="5.625" style="255" customWidth="1"/>
    <col min="6440" max="6440" width="10.125" style="255" customWidth="1"/>
    <col min="6441" max="6441" width="5.625" style="255" customWidth="1"/>
    <col min="6442" max="6442" width="9.125" style="255"/>
    <col min="6443" max="6443" width="5.375" style="255" customWidth="1"/>
    <col min="6444" max="6444" width="9.125" style="255"/>
    <col min="6445" max="6445" width="5.875" style="255" customWidth="1"/>
    <col min="6446" max="6446" width="9.125" style="255"/>
    <col min="6447" max="6447" width="5.875" style="255" customWidth="1"/>
    <col min="6448" max="6652" width="9.125" style="255"/>
    <col min="6653" max="6653" width="42.75" style="255" customWidth="1"/>
    <col min="6654" max="6654" width="8" style="255" customWidth="1"/>
    <col min="6655" max="6655" width="11.375" style="255" customWidth="1"/>
    <col min="6656" max="6656" width="8.75" style="255" customWidth="1"/>
    <col min="6657" max="6657" width="10.75" style="255" customWidth="1"/>
    <col min="6658" max="6658" width="7.625" style="255" customWidth="1"/>
    <col min="6659" max="6659" width="12.125" style="255" customWidth="1"/>
    <col min="6660" max="6660" width="6.875" style="255" customWidth="1"/>
    <col min="6661" max="6661" width="11.375" style="255" customWidth="1"/>
    <col min="6662" max="6662" width="9" style="255" customWidth="1"/>
    <col min="6663" max="6663" width="10.125" style="255" customWidth="1"/>
    <col min="6664" max="6664" width="7.875" style="255" customWidth="1"/>
    <col min="6665" max="6665" width="14.75" style="255" customWidth="1"/>
    <col min="6666" max="6666" width="7.625" style="255" customWidth="1"/>
    <col min="6667" max="6667" width="11.375" style="255" customWidth="1"/>
    <col min="6668" max="6668" width="7.625" style="255" customWidth="1"/>
    <col min="6669" max="6669" width="11.25" style="255" customWidth="1"/>
    <col min="6670" max="6670" width="6.875" style="255" customWidth="1"/>
    <col min="6671" max="6671" width="11.625" style="255" customWidth="1"/>
    <col min="6672" max="6672" width="5.75" style="255" bestFit="1" customWidth="1"/>
    <col min="6673" max="6673" width="9.125" style="255"/>
    <col min="6674" max="6674" width="7.25" style="255" customWidth="1"/>
    <col min="6675" max="6675" width="12.125" style="255" customWidth="1"/>
    <col min="6676" max="6676" width="5.375" style="255" bestFit="1" customWidth="1"/>
    <col min="6677" max="6677" width="11.625" style="255" customWidth="1"/>
    <col min="6678" max="6678" width="9" style="255" customWidth="1"/>
    <col min="6679" max="6679" width="5.75" style="255" customWidth="1"/>
    <col min="6680" max="6680" width="10.125" style="255" customWidth="1"/>
    <col min="6681" max="6681" width="5.75" style="255" customWidth="1"/>
    <col min="6682" max="6682" width="10.125" style="255" customWidth="1"/>
    <col min="6683" max="6683" width="5.625" style="255" customWidth="1"/>
    <col min="6684" max="6684" width="10.125" style="255" customWidth="1"/>
    <col min="6685" max="6685" width="5.625" style="255" customWidth="1"/>
    <col min="6686" max="6686" width="10.125" style="255" customWidth="1"/>
    <col min="6687" max="6687" width="5.625" style="255" customWidth="1"/>
    <col min="6688" max="6688" width="10.125" style="255" customWidth="1"/>
    <col min="6689" max="6689" width="5.375" style="255" customWidth="1"/>
    <col min="6690" max="6690" width="10.125" style="255" customWidth="1"/>
    <col min="6691" max="6691" width="5.75" style="255" customWidth="1"/>
    <col min="6692" max="6692" width="10.125" style="255" customWidth="1"/>
    <col min="6693" max="6693" width="5.875" style="255" customWidth="1"/>
    <col min="6694" max="6694" width="10.125" style="255" customWidth="1"/>
    <col min="6695" max="6695" width="5.625" style="255" customWidth="1"/>
    <col min="6696" max="6696" width="10.125" style="255" customWidth="1"/>
    <col min="6697" max="6697" width="5.625" style="255" customWidth="1"/>
    <col min="6698" max="6698" width="9.125" style="255"/>
    <col min="6699" max="6699" width="5.375" style="255" customWidth="1"/>
    <col min="6700" max="6700" width="9.125" style="255"/>
    <col min="6701" max="6701" width="5.875" style="255" customWidth="1"/>
    <col min="6702" max="6702" width="9.125" style="255"/>
    <col min="6703" max="6703" width="5.875" style="255" customWidth="1"/>
    <col min="6704" max="6908" width="9.125" style="255"/>
    <col min="6909" max="6909" width="42.75" style="255" customWidth="1"/>
    <col min="6910" max="6910" width="8" style="255" customWidth="1"/>
    <col min="6911" max="6911" width="11.375" style="255" customWidth="1"/>
    <col min="6912" max="6912" width="8.75" style="255" customWidth="1"/>
    <col min="6913" max="6913" width="10.75" style="255" customWidth="1"/>
    <col min="6914" max="6914" width="7.625" style="255" customWidth="1"/>
    <col min="6915" max="6915" width="12.125" style="255" customWidth="1"/>
    <col min="6916" max="6916" width="6.875" style="255" customWidth="1"/>
    <col min="6917" max="6917" width="11.375" style="255" customWidth="1"/>
    <col min="6918" max="6918" width="9" style="255" customWidth="1"/>
    <col min="6919" max="6919" width="10.125" style="255" customWidth="1"/>
    <col min="6920" max="6920" width="7.875" style="255" customWidth="1"/>
    <col min="6921" max="6921" width="14.75" style="255" customWidth="1"/>
    <col min="6922" max="6922" width="7.625" style="255" customWidth="1"/>
    <col min="6923" max="6923" width="11.375" style="255" customWidth="1"/>
    <col min="6924" max="6924" width="7.625" style="255" customWidth="1"/>
    <col min="6925" max="6925" width="11.25" style="255" customWidth="1"/>
    <col min="6926" max="6926" width="6.875" style="255" customWidth="1"/>
    <col min="6927" max="6927" width="11.625" style="255" customWidth="1"/>
    <col min="6928" max="6928" width="5.75" style="255" bestFit="1" customWidth="1"/>
    <col min="6929" max="6929" width="9.125" style="255"/>
    <col min="6930" max="6930" width="7.25" style="255" customWidth="1"/>
    <col min="6931" max="6931" width="12.125" style="255" customWidth="1"/>
    <col min="6932" max="6932" width="5.375" style="255" bestFit="1" customWidth="1"/>
    <col min="6933" max="6933" width="11.625" style="255" customWidth="1"/>
    <col min="6934" max="6934" width="9" style="255" customWidth="1"/>
    <col min="6935" max="6935" width="5.75" style="255" customWidth="1"/>
    <col min="6936" max="6936" width="10.125" style="255" customWidth="1"/>
    <col min="6937" max="6937" width="5.75" style="255" customWidth="1"/>
    <col min="6938" max="6938" width="10.125" style="255" customWidth="1"/>
    <col min="6939" max="6939" width="5.625" style="255" customWidth="1"/>
    <col min="6940" max="6940" width="10.125" style="255" customWidth="1"/>
    <col min="6941" max="6941" width="5.625" style="255" customWidth="1"/>
    <col min="6942" max="6942" width="10.125" style="255" customWidth="1"/>
    <col min="6943" max="6943" width="5.625" style="255" customWidth="1"/>
    <col min="6944" max="6944" width="10.125" style="255" customWidth="1"/>
    <col min="6945" max="6945" width="5.375" style="255" customWidth="1"/>
    <col min="6946" max="6946" width="10.125" style="255" customWidth="1"/>
    <col min="6947" max="6947" width="5.75" style="255" customWidth="1"/>
    <col min="6948" max="6948" width="10.125" style="255" customWidth="1"/>
    <col min="6949" max="6949" width="5.875" style="255" customWidth="1"/>
    <col min="6950" max="6950" width="10.125" style="255" customWidth="1"/>
    <col min="6951" max="6951" width="5.625" style="255" customWidth="1"/>
    <col min="6952" max="6952" width="10.125" style="255" customWidth="1"/>
    <col min="6953" max="6953" width="5.625" style="255" customWidth="1"/>
    <col min="6954" max="6954" width="9.125" style="255"/>
    <col min="6955" max="6955" width="5.375" style="255" customWidth="1"/>
    <col min="6956" max="6956" width="9.125" style="255"/>
    <col min="6957" max="6957" width="5.875" style="255" customWidth="1"/>
    <col min="6958" max="6958" width="9.125" style="255"/>
    <col min="6959" max="6959" width="5.875" style="255" customWidth="1"/>
    <col min="6960" max="7164" width="9.125" style="255"/>
    <col min="7165" max="7165" width="42.75" style="255" customWidth="1"/>
    <col min="7166" max="7166" width="8" style="255" customWidth="1"/>
    <col min="7167" max="7167" width="11.375" style="255" customWidth="1"/>
    <col min="7168" max="7168" width="8.75" style="255" customWidth="1"/>
    <col min="7169" max="7169" width="10.75" style="255" customWidth="1"/>
    <col min="7170" max="7170" width="7.625" style="255" customWidth="1"/>
    <col min="7171" max="7171" width="12.125" style="255" customWidth="1"/>
    <col min="7172" max="7172" width="6.875" style="255" customWidth="1"/>
    <col min="7173" max="7173" width="11.375" style="255" customWidth="1"/>
    <col min="7174" max="7174" width="9" style="255" customWidth="1"/>
    <col min="7175" max="7175" width="10.125" style="255" customWidth="1"/>
    <col min="7176" max="7176" width="7.875" style="255" customWidth="1"/>
    <col min="7177" max="7177" width="14.75" style="255" customWidth="1"/>
    <col min="7178" max="7178" width="7.625" style="255" customWidth="1"/>
    <col min="7179" max="7179" width="11.375" style="255" customWidth="1"/>
    <col min="7180" max="7180" width="7.625" style="255" customWidth="1"/>
    <col min="7181" max="7181" width="11.25" style="255" customWidth="1"/>
    <col min="7182" max="7182" width="6.875" style="255" customWidth="1"/>
    <col min="7183" max="7183" width="11.625" style="255" customWidth="1"/>
    <col min="7184" max="7184" width="5.75" style="255" bestFit="1" customWidth="1"/>
    <col min="7185" max="7185" width="9.125" style="255"/>
    <col min="7186" max="7186" width="7.25" style="255" customWidth="1"/>
    <col min="7187" max="7187" width="12.125" style="255" customWidth="1"/>
    <col min="7188" max="7188" width="5.375" style="255" bestFit="1" customWidth="1"/>
    <col min="7189" max="7189" width="11.625" style="255" customWidth="1"/>
    <col min="7190" max="7190" width="9" style="255" customWidth="1"/>
    <col min="7191" max="7191" width="5.75" style="255" customWidth="1"/>
    <col min="7192" max="7192" width="10.125" style="255" customWidth="1"/>
    <col min="7193" max="7193" width="5.75" style="255" customWidth="1"/>
    <col min="7194" max="7194" width="10.125" style="255" customWidth="1"/>
    <col min="7195" max="7195" width="5.625" style="255" customWidth="1"/>
    <col min="7196" max="7196" width="10.125" style="255" customWidth="1"/>
    <col min="7197" max="7197" width="5.625" style="255" customWidth="1"/>
    <col min="7198" max="7198" width="10.125" style="255" customWidth="1"/>
    <col min="7199" max="7199" width="5.625" style="255" customWidth="1"/>
    <col min="7200" max="7200" width="10.125" style="255" customWidth="1"/>
    <col min="7201" max="7201" width="5.375" style="255" customWidth="1"/>
    <col min="7202" max="7202" width="10.125" style="255" customWidth="1"/>
    <col min="7203" max="7203" width="5.75" style="255" customWidth="1"/>
    <col min="7204" max="7204" width="10.125" style="255" customWidth="1"/>
    <col min="7205" max="7205" width="5.875" style="255" customWidth="1"/>
    <col min="7206" max="7206" width="10.125" style="255" customWidth="1"/>
    <col min="7207" max="7207" width="5.625" style="255" customWidth="1"/>
    <col min="7208" max="7208" width="10.125" style="255" customWidth="1"/>
    <col min="7209" max="7209" width="5.625" style="255" customWidth="1"/>
    <col min="7210" max="7210" width="9.125" style="255"/>
    <col min="7211" max="7211" width="5.375" style="255" customWidth="1"/>
    <col min="7212" max="7212" width="9.125" style="255"/>
    <col min="7213" max="7213" width="5.875" style="255" customWidth="1"/>
    <col min="7214" max="7214" width="9.125" style="255"/>
    <col min="7215" max="7215" width="5.875" style="255" customWidth="1"/>
    <col min="7216" max="7420" width="9.125" style="255"/>
    <col min="7421" max="7421" width="42.75" style="255" customWidth="1"/>
    <col min="7422" max="7422" width="8" style="255" customWidth="1"/>
    <col min="7423" max="7423" width="11.375" style="255" customWidth="1"/>
    <col min="7424" max="7424" width="8.75" style="255" customWidth="1"/>
    <col min="7425" max="7425" width="10.75" style="255" customWidth="1"/>
    <col min="7426" max="7426" width="7.625" style="255" customWidth="1"/>
    <col min="7427" max="7427" width="12.125" style="255" customWidth="1"/>
    <col min="7428" max="7428" width="6.875" style="255" customWidth="1"/>
    <col min="7429" max="7429" width="11.375" style="255" customWidth="1"/>
    <col min="7430" max="7430" width="9" style="255" customWidth="1"/>
    <col min="7431" max="7431" width="10.125" style="255" customWidth="1"/>
    <col min="7432" max="7432" width="7.875" style="255" customWidth="1"/>
    <col min="7433" max="7433" width="14.75" style="255" customWidth="1"/>
    <col min="7434" max="7434" width="7.625" style="255" customWidth="1"/>
    <col min="7435" max="7435" width="11.375" style="255" customWidth="1"/>
    <col min="7436" max="7436" width="7.625" style="255" customWidth="1"/>
    <col min="7437" max="7437" width="11.25" style="255" customWidth="1"/>
    <col min="7438" max="7438" width="6.875" style="255" customWidth="1"/>
    <col min="7439" max="7439" width="11.625" style="255" customWidth="1"/>
    <col min="7440" max="7440" width="5.75" style="255" bestFit="1" customWidth="1"/>
    <col min="7441" max="7441" width="9.125" style="255"/>
    <col min="7442" max="7442" width="7.25" style="255" customWidth="1"/>
    <col min="7443" max="7443" width="12.125" style="255" customWidth="1"/>
    <col min="7444" max="7444" width="5.375" style="255" bestFit="1" customWidth="1"/>
    <col min="7445" max="7445" width="11.625" style="255" customWidth="1"/>
    <col min="7446" max="7446" width="9" style="255" customWidth="1"/>
    <col min="7447" max="7447" width="5.75" style="255" customWidth="1"/>
    <col min="7448" max="7448" width="10.125" style="255" customWidth="1"/>
    <col min="7449" max="7449" width="5.75" style="255" customWidth="1"/>
    <col min="7450" max="7450" width="10.125" style="255" customWidth="1"/>
    <col min="7451" max="7451" width="5.625" style="255" customWidth="1"/>
    <col min="7452" max="7452" width="10.125" style="255" customWidth="1"/>
    <col min="7453" max="7453" width="5.625" style="255" customWidth="1"/>
    <col min="7454" max="7454" width="10.125" style="255" customWidth="1"/>
    <col min="7455" max="7455" width="5.625" style="255" customWidth="1"/>
    <col min="7456" max="7456" width="10.125" style="255" customWidth="1"/>
    <col min="7457" max="7457" width="5.375" style="255" customWidth="1"/>
    <col min="7458" max="7458" width="10.125" style="255" customWidth="1"/>
    <col min="7459" max="7459" width="5.75" style="255" customWidth="1"/>
    <col min="7460" max="7460" width="10.125" style="255" customWidth="1"/>
    <col min="7461" max="7461" width="5.875" style="255" customWidth="1"/>
    <col min="7462" max="7462" width="10.125" style="255" customWidth="1"/>
    <col min="7463" max="7463" width="5.625" style="255" customWidth="1"/>
    <col min="7464" max="7464" width="10.125" style="255" customWidth="1"/>
    <col min="7465" max="7465" width="5.625" style="255" customWidth="1"/>
    <col min="7466" max="7466" width="9.125" style="255"/>
    <col min="7467" max="7467" width="5.375" style="255" customWidth="1"/>
    <col min="7468" max="7468" width="9.125" style="255"/>
    <col min="7469" max="7469" width="5.875" style="255" customWidth="1"/>
    <col min="7470" max="7470" width="9.125" style="255"/>
    <col min="7471" max="7471" width="5.875" style="255" customWidth="1"/>
    <col min="7472" max="7676" width="9.125" style="255"/>
    <col min="7677" max="7677" width="42.75" style="255" customWidth="1"/>
    <col min="7678" max="7678" width="8" style="255" customWidth="1"/>
    <col min="7679" max="7679" width="11.375" style="255" customWidth="1"/>
    <col min="7680" max="7680" width="8.75" style="255" customWidth="1"/>
    <col min="7681" max="7681" width="10.75" style="255" customWidth="1"/>
    <col min="7682" max="7682" width="7.625" style="255" customWidth="1"/>
    <col min="7683" max="7683" width="12.125" style="255" customWidth="1"/>
    <col min="7684" max="7684" width="6.875" style="255" customWidth="1"/>
    <col min="7685" max="7685" width="11.375" style="255" customWidth="1"/>
    <col min="7686" max="7686" width="9" style="255" customWidth="1"/>
    <col min="7687" max="7687" width="10.125" style="255" customWidth="1"/>
    <col min="7688" max="7688" width="7.875" style="255" customWidth="1"/>
    <col min="7689" max="7689" width="14.75" style="255" customWidth="1"/>
    <col min="7690" max="7690" width="7.625" style="255" customWidth="1"/>
    <col min="7691" max="7691" width="11.375" style="255" customWidth="1"/>
    <col min="7692" max="7692" width="7.625" style="255" customWidth="1"/>
    <col min="7693" max="7693" width="11.25" style="255" customWidth="1"/>
    <col min="7694" max="7694" width="6.875" style="255" customWidth="1"/>
    <col min="7695" max="7695" width="11.625" style="255" customWidth="1"/>
    <col min="7696" max="7696" width="5.75" style="255" bestFit="1" customWidth="1"/>
    <col min="7697" max="7697" width="9.125" style="255"/>
    <col min="7698" max="7698" width="7.25" style="255" customWidth="1"/>
    <col min="7699" max="7699" width="12.125" style="255" customWidth="1"/>
    <col min="7700" max="7700" width="5.375" style="255" bestFit="1" customWidth="1"/>
    <col min="7701" max="7701" width="11.625" style="255" customWidth="1"/>
    <col min="7702" max="7702" width="9" style="255" customWidth="1"/>
    <col min="7703" max="7703" width="5.75" style="255" customWidth="1"/>
    <col min="7704" max="7704" width="10.125" style="255" customWidth="1"/>
    <col min="7705" max="7705" width="5.75" style="255" customWidth="1"/>
    <col min="7706" max="7706" width="10.125" style="255" customWidth="1"/>
    <col min="7707" max="7707" width="5.625" style="255" customWidth="1"/>
    <col min="7708" max="7708" width="10.125" style="255" customWidth="1"/>
    <col min="7709" max="7709" width="5.625" style="255" customWidth="1"/>
    <col min="7710" max="7710" width="10.125" style="255" customWidth="1"/>
    <col min="7711" max="7711" width="5.625" style="255" customWidth="1"/>
    <col min="7712" max="7712" width="10.125" style="255" customWidth="1"/>
    <col min="7713" max="7713" width="5.375" style="255" customWidth="1"/>
    <col min="7714" max="7714" width="10.125" style="255" customWidth="1"/>
    <col min="7715" max="7715" width="5.75" style="255" customWidth="1"/>
    <col min="7716" max="7716" width="10.125" style="255" customWidth="1"/>
    <col min="7717" max="7717" width="5.875" style="255" customWidth="1"/>
    <col min="7718" max="7718" width="10.125" style="255" customWidth="1"/>
    <col min="7719" max="7719" width="5.625" style="255" customWidth="1"/>
    <col min="7720" max="7720" width="10.125" style="255" customWidth="1"/>
    <col min="7721" max="7721" width="5.625" style="255" customWidth="1"/>
    <col min="7722" max="7722" width="9.125" style="255"/>
    <col min="7723" max="7723" width="5.375" style="255" customWidth="1"/>
    <col min="7724" max="7724" width="9.125" style="255"/>
    <col min="7725" max="7725" width="5.875" style="255" customWidth="1"/>
    <col min="7726" max="7726" width="9.125" style="255"/>
    <col min="7727" max="7727" width="5.875" style="255" customWidth="1"/>
    <col min="7728" max="7932" width="9.125" style="255"/>
    <col min="7933" max="7933" width="42.75" style="255" customWidth="1"/>
    <col min="7934" max="7934" width="8" style="255" customWidth="1"/>
    <col min="7935" max="7935" width="11.375" style="255" customWidth="1"/>
    <col min="7936" max="7936" width="8.75" style="255" customWidth="1"/>
    <col min="7937" max="7937" width="10.75" style="255" customWidth="1"/>
    <col min="7938" max="7938" width="7.625" style="255" customWidth="1"/>
    <col min="7939" max="7939" width="12.125" style="255" customWidth="1"/>
    <col min="7940" max="7940" width="6.875" style="255" customWidth="1"/>
    <col min="7941" max="7941" width="11.375" style="255" customWidth="1"/>
    <col min="7942" max="7942" width="9" style="255" customWidth="1"/>
    <col min="7943" max="7943" width="10.125" style="255" customWidth="1"/>
    <col min="7944" max="7944" width="7.875" style="255" customWidth="1"/>
    <col min="7945" max="7945" width="14.75" style="255" customWidth="1"/>
    <col min="7946" max="7946" width="7.625" style="255" customWidth="1"/>
    <col min="7947" max="7947" width="11.375" style="255" customWidth="1"/>
    <col min="7948" max="7948" width="7.625" style="255" customWidth="1"/>
    <col min="7949" max="7949" width="11.25" style="255" customWidth="1"/>
    <col min="7950" max="7950" width="6.875" style="255" customWidth="1"/>
    <col min="7951" max="7951" width="11.625" style="255" customWidth="1"/>
    <col min="7952" max="7952" width="5.75" style="255" bestFit="1" customWidth="1"/>
    <col min="7953" max="7953" width="9.125" style="255"/>
    <col min="7954" max="7954" width="7.25" style="255" customWidth="1"/>
    <col min="7955" max="7955" width="12.125" style="255" customWidth="1"/>
    <col min="7956" max="7956" width="5.375" style="255" bestFit="1" customWidth="1"/>
    <col min="7957" max="7957" width="11.625" style="255" customWidth="1"/>
    <col min="7958" max="7958" width="9" style="255" customWidth="1"/>
    <col min="7959" max="7959" width="5.75" style="255" customWidth="1"/>
    <col min="7960" max="7960" width="10.125" style="255" customWidth="1"/>
    <col min="7961" max="7961" width="5.75" style="255" customWidth="1"/>
    <col min="7962" max="7962" width="10.125" style="255" customWidth="1"/>
    <col min="7963" max="7963" width="5.625" style="255" customWidth="1"/>
    <col min="7964" max="7964" width="10.125" style="255" customWidth="1"/>
    <col min="7965" max="7965" width="5.625" style="255" customWidth="1"/>
    <col min="7966" max="7966" width="10.125" style="255" customWidth="1"/>
    <col min="7967" max="7967" width="5.625" style="255" customWidth="1"/>
    <col min="7968" max="7968" width="10.125" style="255" customWidth="1"/>
    <col min="7969" max="7969" width="5.375" style="255" customWidth="1"/>
    <col min="7970" max="7970" width="10.125" style="255" customWidth="1"/>
    <col min="7971" max="7971" width="5.75" style="255" customWidth="1"/>
    <col min="7972" max="7972" width="10.125" style="255" customWidth="1"/>
    <col min="7973" max="7973" width="5.875" style="255" customWidth="1"/>
    <col min="7974" max="7974" width="10.125" style="255" customWidth="1"/>
    <col min="7975" max="7975" width="5.625" style="255" customWidth="1"/>
    <col min="7976" max="7976" width="10.125" style="255" customWidth="1"/>
    <col min="7977" max="7977" width="5.625" style="255" customWidth="1"/>
    <col min="7978" max="7978" width="9.125" style="255"/>
    <col min="7979" max="7979" width="5.375" style="255" customWidth="1"/>
    <col min="7980" max="7980" width="9.125" style="255"/>
    <col min="7981" max="7981" width="5.875" style="255" customWidth="1"/>
    <col min="7982" max="7982" width="9.125" style="255"/>
    <col min="7983" max="7983" width="5.875" style="255" customWidth="1"/>
    <col min="7984" max="8188" width="9.125" style="255"/>
    <col min="8189" max="8189" width="42.75" style="255" customWidth="1"/>
    <col min="8190" max="8190" width="8" style="255" customWidth="1"/>
    <col min="8191" max="8191" width="11.375" style="255" customWidth="1"/>
    <col min="8192" max="8192" width="8.75" style="255" customWidth="1"/>
    <col min="8193" max="8193" width="10.75" style="255" customWidth="1"/>
    <col min="8194" max="8194" width="7.625" style="255" customWidth="1"/>
    <col min="8195" max="8195" width="12.125" style="255" customWidth="1"/>
    <col min="8196" max="8196" width="6.875" style="255" customWidth="1"/>
    <col min="8197" max="8197" width="11.375" style="255" customWidth="1"/>
    <col min="8198" max="8198" width="9" style="255" customWidth="1"/>
    <col min="8199" max="8199" width="10.125" style="255" customWidth="1"/>
    <col min="8200" max="8200" width="7.875" style="255" customWidth="1"/>
    <col min="8201" max="8201" width="14.75" style="255" customWidth="1"/>
    <col min="8202" max="8202" width="7.625" style="255" customWidth="1"/>
    <col min="8203" max="8203" width="11.375" style="255" customWidth="1"/>
    <col min="8204" max="8204" width="7.625" style="255" customWidth="1"/>
    <col min="8205" max="8205" width="11.25" style="255" customWidth="1"/>
    <col min="8206" max="8206" width="6.875" style="255" customWidth="1"/>
    <col min="8207" max="8207" width="11.625" style="255" customWidth="1"/>
    <col min="8208" max="8208" width="5.75" style="255" bestFit="1" customWidth="1"/>
    <col min="8209" max="8209" width="9.125" style="255"/>
    <col min="8210" max="8210" width="7.25" style="255" customWidth="1"/>
    <col min="8211" max="8211" width="12.125" style="255" customWidth="1"/>
    <col min="8212" max="8212" width="5.375" style="255" bestFit="1" customWidth="1"/>
    <col min="8213" max="8213" width="11.625" style="255" customWidth="1"/>
    <col min="8214" max="8214" width="9" style="255" customWidth="1"/>
    <col min="8215" max="8215" width="5.75" style="255" customWidth="1"/>
    <col min="8216" max="8216" width="10.125" style="255" customWidth="1"/>
    <col min="8217" max="8217" width="5.75" style="255" customWidth="1"/>
    <col min="8218" max="8218" width="10.125" style="255" customWidth="1"/>
    <col min="8219" max="8219" width="5.625" style="255" customWidth="1"/>
    <col min="8220" max="8220" width="10.125" style="255" customWidth="1"/>
    <col min="8221" max="8221" width="5.625" style="255" customWidth="1"/>
    <col min="8222" max="8222" width="10.125" style="255" customWidth="1"/>
    <col min="8223" max="8223" width="5.625" style="255" customWidth="1"/>
    <col min="8224" max="8224" width="10.125" style="255" customWidth="1"/>
    <col min="8225" max="8225" width="5.375" style="255" customWidth="1"/>
    <col min="8226" max="8226" width="10.125" style="255" customWidth="1"/>
    <col min="8227" max="8227" width="5.75" style="255" customWidth="1"/>
    <col min="8228" max="8228" width="10.125" style="255" customWidth="1"/>
    <col min="8229" max="8229" width="5.875" style="255" customWidth="1"/>
    <col min="8230" max="8230" width="10.125" style="255" customWidth="1"/>
    <col min="8231" max="8231" width="5.625" style="255" customWidth="1"/>
    <col min="8232" max="8232" width="10.125" style="255" customWidth="1"/>
    <col min="8233" max="8233" width="5.625" style="255" customWidth="1"/>
    <col min="8234" max="8234" width="9.125" style="255"/>
    <col min="8235" max="8235" width="5.375" style="255" customWidth="1"/>
    <col min="8236" max="8236" width="9.125" style="255"/>
    <col min="8237" max="8237" width="5.875" style="255" customWidth="1"/>
    <col min="8238" max="8238" width="9.125" style="255"/>
    <col min="8239" max="8239" width="5.875" style="255" customWidth="1"/>
    <col min="8240" max="8444" width="9.125" style="255"/>
    <col min="8445" max="8445" width="42.75" style="255" customWidth="1"/>
    <col min="8446" max="8446" width="8" style="255" customWidth="1"/>
    <col min="8447" max="8447" width="11.375" style="255" customWidth="1"/>
    <col min="8448" max="8448" width="8.75" style="255" customWidth="1"/>
    <col min="8449" max="8449" width="10.75" style="255" customWidth="1"/>
    <col min="8450" max="8450" width="7.625" style="255" customWidth="1"/>
    <col min="8451" max="8451" width="12.125" style="255" customWidth="1"/>
    <col min="8452" max="8452" width="6.875" style="255" customWidth="1"/>
    <col min="8453" max="8453" width="11.375" style="255" customWidth="1"/>
    <col min="8454" max="8454" width="9" style="255" customWidth="1"/>
    <col min="8455" max="8455" width="10.125" style="255" customWidth="1"/>
    <col min="8456" max="8456" width="7.875" style="255" customWidth="1"/>
    <col min="8457" max="8457" width="14.75" style="255" customWidth="1"/>
    <col min="8458" max="8458" width="7.625" style="255" customWidth="1"/>
    <col min="8459" max="8459" width="11.375" style="255" customWidth="1"/>
    <col min="8460" max="8460" width="7.625" style="255" customWidth="1"/>
    <col min="8461" max="8461" width="11.25" style="255" customWidth="1"/>
    <col min="8462" max="8462" width="6.875" style="255" customWidth="1"/>
    <col min="8463" max="8463" width="11.625" style="255" customWidth="1"/>
    <col min="8464" max="8464" width="5.75" style="255" bestFit="1" customWidth="1"/>
    <col min="8465" max="8465" width="9.125" style="255"/>
    <col min="8466" max="8466" width="7.25" style="255" customWidth="1"/>
    <col min="8467" max="8467" width="12.125" style="255" customWidth="1"/>
    <col min="8468" max="8468" width="5.375" style="255" bestFit="1" customWidth="1"/>
    <col min="8469" max="8469" width="11.625" style="255" customWidth="1"/>
    <col min="8470" max="8470" width="9" style="255" customWidth="1"/>
    <col min="8471" max="8471" width="5.75" style="255" customWidth="1"/>
    <col min="8472" max="8472" width="10.125" style="255" customWidth="1"/>
    <col min="8473" max="8473" width="5.75" style="255" customWidth="1"/>
    <col min="8474" max="8474" width="10.125" style="255" customWidth="1"/>
    <col min="8475" max="8475" width="5.625" style="255" customWidth="1"/>
    <col min="8476" max="8476" width="10.125" style="255" customWidth="1"/>
    <col min="8477" max="8477" width="5.625" style="255" customWidth="1"/>
    <col min="8478" max="8478" width="10.125" style="255" customWidth="1"/>
    <col min="8479" max="8479" width="5.625" style="255" customWidth="1"/>
    <col min="8480" max="8480" width="10.125" style="255" customWidth="1"/>
    <col min="8481" max="8481" width="5.375" style="255" customWidth="1"/>
    <col min="8482" max="8482" width="10.125" style="255" customWidth="1"/>
    <col min="8483" max="8483" width="5.75" style="255" customWidth="1"/>
    <col min="8484" max="8484" width="10.125" style="255" customWidth="1"/>
    <col min="8485" max="8485" width="5.875" style="255" customWidth="1"/>
    <col min="8486" max="8486" width="10.125" style="255" customWidth="1"/>
    <col min="8487" max="8487" width="5.625" style="255" customWidth="1"/>
    <col min="8488" max="8488" width="10.125" style="255" customWidth="1"/>
    <col min="8489" max="8489" width="5.625" style="255" customWidth="1"/>
    <col min="8490" max="8490" width="9.125" style="255"/>
    <col min="8491" max="8491" width="5.375" style="255" customWidth="1"/>
    <col min="8492" max="8492" width="9.125" style="255"/>
    <col min="8493" max="8493" width="5.875" style="255" customWidth="1"/>
    <col min="8494" max="8494" width="9.125" style="255"/>
    <col min="8495" max="8495" width="5.875" style="255" customWidth="1"/>
    <col min="8496" max="8700" width="9.125" style="255"/>
    <col min="8701" max="8701" width="42.75" style="255" customWidth="1"/>
    <col min="8702" max="8702" width="8" style="255" customWidth="1"/>
    <col min="8703" max="8703" width="11.375" style="255" customWidth="1"/>
    <col min="8704" max="8704" width="8.75" style="255" customWidth="1"/>
    <col min="8705" max="8705" width="10.75" style="255" customWidth="1"/>
    <col min="8706" max="8706" width="7.625" style="255" customWidth="1"/>
    <col min="8707" max="8707" width="12.125" style="255" customWidth="1"/>
    <col min="8708" max="8708" width="6.875" style="255" customWidth="1"/>
    <col min="8709" max="8709" width="11.375" style="255" customWidth="1"/>
    <col min="8710" max="8710" width="9" style="255" customWidth="1"/>
    <col min="8711" max="8711" width="10.125" style="255" customWidth="1"/>
    <col min="8712" max="8712" width="7.875" style="255" customWidth="1"/>
    <col min="8713" max="8713" width="14.75" style="255" customWidth="1"/>
    <col min="8714" max="8714" width="7.625" style="255" customWidth="1"/>
    <col min="8715" max="8715" width="11.375" style="255" customWidth="1"/>
    <col min="8716" max="8716" width="7.625" style="255" customWidth="1"/>
    <col min="8717" max="8717" width="11.25" style="255" customWidth="1"/>
    <col min="8718" max="8718" width="6.875" style="255" customWidth="1"/>
    <col min="8719" max="8719" width="11.625" style="255" customWidth="1"/>
    <col min="8720" max="8720" width="5.75" style="255" bestFit="1" customWidth="1"/>
    <col min="8721" max="8721" width="9.125" style="255"/>
    <col min="8722" max="8722" width="7.25" style="255" customWidth="1"/>
    <col min="8723" max="8723" width="12.125" style="255" customWidth="1"/>
    <col min="8724" max="8724" width="5.375" style="255" bestFit="1" customWidth="1"/>
    <col min="8725" max="8725" width="11.625" style="255" customWidth="1"/>
    <col min="8726" max="8726" width="9" style="255" customWidth="1"/>
    <col min="8727" max="8727" width="5.75" style="255" customWidth="1"/>
    <col min="8728" max="8728" width="10.125" style="255" customWidth="1"/>
    <col min="8729" max="8729" width="5.75" style="255" customWidth="1"/>
    <col min="8730" max="8730" width="10.125" style="255" customWidth="1"/>
    <col min="8731" max="8731" width="5.625" style="255" customWidth="1"/>
    <col min="8732" max="8732" width="10.125" style="255" customWidth="1"/>
    <col min="8733" max="8733" width="5.625" style="255" customWidth="1"/>
    <col min="8734" max="8734" width="10.125" style="255" customWidth="1"/>
    <col min="8735" max="8735" width="5.625" style="255" customWidth="1"/>
    <col min="8736" max="8736" width="10.125" style="255" customWidth="1"/>
    <col min="8737" max="8737" width="5.375" style="255" customWidth="1"/>
    <col min="8738" max="8738" width="10.125" style="255" customWidth="1"/>
    <col min="8739" max="8739" width="5.75" style="255" customWidth="1"/>
    <col min="8740" max="8740" width="10.125" style="255" customWidth="1"/>
    <col min="8741" max="8741" width="5.875" style="255" customWidth="1"/>
    <col min="8742" max="8742" width="10.125" style="255" customWidth="1"/>
    <col min="8743" max="8743" width="5.625" style="255" customWidth="1"/>
    <col min="8744" max="8744" width="10.125" style="255" customWidth="1"/>
    <col min="8745" max="8745" width="5.625" style="255" customWidth="1"/>
    <col min="8746" max="8746" width="9.125" style="255"/>
    <col min="8747" max="8747" width="5.375" style="255" customWidth="1"/>
    <col min="8748" max="8748" width="9.125" style="255"/>
    <col min="8749" max="8749" width="5.875" style="255" customWidth="1"/>
    <col min="8750" max="8750" width="9.125" style="255"/>
    <col min="8751" max="8751" width="5.875" style="255" customWidth="1"/>
    <col min="8752" max="8956" width="9.125" style="255"/>
    <col min="8957" max="8957" width="42.75" style="255" customWidth="1"/>
    <col min="8958" max="8958" width="8" style="255" customWidth="1"/>
    <col min="8959" max="8959" width="11.375" style="255" customWidth="1"/>
    <col min="8960" max="8960" width="8.75" style="255" customWidth="1"/>
    <col min="8961" max="8961" width="10.75" style="255" customWidth="1"/>
    <col min="8962" max="8962" width="7.625" style="255" customWidth="1"/>
    <col min="8963" max="8963" width="12.125" style="255" customWidth="1"/>
    <col min="8964" max="8964" width="6.875" style="255" customWidth="1"/>
    <col min="8965" max="8965" width="11.375" style="255" customWidth="1"/>
    <col min="8966" max="8966" width="9" style="255" customWidth="1"/>
    <col min="8967" max="8967" width="10.125" style="255" customWidth="1"/>
    <col min="8968" max="8968" width="7.875" style="255" customWidth="1"/>
    <col min="8969" max="8969" width="14.75" style="255" customWidth="1"/>
    <col min="8970" max="8970" width="7.625" style="255" customWidth="1"/>
    <col min="8971" max="8971" width="11.375" style="255" customWidth="1"/>
    <col min="8972" max="8972" width="7.625" style="255" customWidth="1"/>
    <col min="8973" max="8973" width="11.25" style="255" customWidth="1"/>
    <col min="8974" max="8974" width="6.875" style="255" customWidth="1"/>
    <col min="8975" max="8975" width="11.625" style="255" customWidth="1"/>
    <col min="8976" max="8976" width="5.75" style="255" bestFit="1" customWidth="1"/>
    <col min="8977" max="8977" width="9.125" style="255"/>
    <col min="8978" max="8978" width="7.25" style="255" customWidth="1"/>
    <col min="8979" max="8979" width="12.125" style="255" customWidth="1"/>
    <col min="8980" max="8980" width="5.375" style="255" bestFit="1" customWidth="1"/>
    <col min="8981" max="8981" width="11.625" style="255" customWidth="1"/>
    <col min="8982" max="8982" width="9" style="255" customWidth="1"/>
    <col min="8983" max="8983" width="5.75" style="255" customWidth="1"/>
    <col min="8984" max="8984" width="10.125" style="255" customWidth="1"/>
    <col min="8985" max="8985" width="5.75" style="255" customWidth="1"/>
    <col min="8986" max="8986" width="10.125" style="255" customWidth="1"/>
    <col min="8987" max="8987" width="5.625" style="255" customWidth="1"/>
    <col min="8988" max="8988" width="10.125" style="255" customWidth="1"/>
    <col min="8989" max="8989" width="5.625" style="255" customWidth="1"/>
    <col min="8990" max="8990" width="10.125" style="255" customWidth="1"/>
    <col min="8991" max="8991" width="5.625" style="255" customWidth="1"/>
    <col min="8992" max="8992" width="10.125" style="255" customWidth="1"/>
    <col min="8993" max="8993" width="5.375" style="255" customWidth="1"/>
    <col min="8994" max="8994" width="10.125" style="255" customWidth="1"/>
    <col min="8995" max="8995" width="5.75" style="255" customWidth="1"/>
    <col min="8996" max="8996" width="10.125" style="255" customWidth="1"/>
    <col min="8997" max="8997" width="5.875" style="255" customWidth="1"/>
    <col min="8998" max="8998" width="10.125" style="255" customWidth="1"/>
    <col min="8999" max="8999" width="5.625" style="255" customWidth="1"/>
    <col min="9000" max="9000" width="10.125" style="255" customWidth="1"/>
    <col min="9001" max="9001" width="5.625" style="255" customWidth="1"/>
    <col min="9002" max="9002" width="9.125" style="255"/>
    <col min="9003" max="9003" width="5.375" style="255" customWidth="1"/>
    <col min="9004" max="9004" width="9.125" style="255"/>
    <col min="9005" max="9005" width="5.875" style="255" customWidth="1"/>
    <col min="9006" max="9006" width="9.125" style="255"/>
    <col min="9007" max="9007" width="5.875" style="255" customWidth="1"/>
    <col min="9008" max="9212" width="9.125" style="255"/>
    <col min="9213" max="9213" width="42.75" style="255" customWidth="1"/>
    <col min="9214" max="9214" width="8" style="255" customWidth="1"/>
    <col min="9215" max="9215" width="11.375" style="255" customWidth="1"/>
    <col min="9216" max="9216" width="8.75" style="255" customWidth="1"/>
    <col min="9217" max="9217" width="10.75" style="255" customWidth="1"/>
    <col min="9218" max="9218" width="7.625" style="255" customWidth="1"/>
    <col min="9219" max="9219" width="12.125" style="255" customWidth="1"/>
    <col min="9220" max="9220" width="6.875" style="255" customWidth="1"/>
    <col min="9221" max="9221" width="11.375" style="255" customWidth="1"/>
    <col min="9222" max="9222" width="9" style="255" customWidth="1"/>
    <col min="9223" max="9223" width="10.125" style="255" customWidth="1"/>
    <col min="9224" max="9224" width="7.875" style="255" customWidth="1"/>
    <col min="9225" max="9225" width="14.75" style="255" customWidth="1"/>
    <col min="9226" max="9226" width="7.625" style="255" customWidth="1"/>
    <col min="9227" max="9227" width="11.375" style="255" customWidth="1"/>
    <col min="9228" max="9228" width="7.625" style="255" customWidth="1"/>
    <col min="9229" max="9229" width="11.25" style="255" customWidth="1"/>
    <col min="9230" max="9230" width="6.875" style="255" customWidth="1"/>
    <col min="9231" max="9231" width="11.625" style="255" customWidth="1"/>
    <col min="9232" max="9232" width="5.75" style="255" bestFit="1" customWidth="1"/>
    <col min="9233" max="9233" width="9.125" style="255"/>
    <col min="9234" max="9234" width="7.25" style="255" customWidth="1"/>
    <col min="9235" max="9235" width="12.125" style="255" customWidth="1"/>
    <col min="9236" max="9236" width="5.375" style="255" bestFit="1" customWidth="1"/>
    <col min="9237" max="9237" width="11.625" style="255" customWidth="1"/>
    <col min="9238" max="9238" width="9" style="255" customWidth="1"/>
    <col min="9239" max="9239" width="5.75" style="255" customWidth="1"/>
    <col min="9240" max="9240" width="10.125" style="255" customWidth="1"/>
    <col min="9241" max="9241" width="5.75" style="255" customWidth="1"/>
    <col min="9242" max="9242" width="10.125" style="255" customWidth="1"/>
    <col min="9243" max="9243" width="5.625" style="255" customWidth="1"/>
    <col min="9244" max="9244" width="10.125" style="255" customWidth="1"/>
    <col min="9245" max="9245" width="5.625" style="255" customWidth="1"/>
    <col min="9246" max="9246" width="10.125" style="255" customWidth="1"/>
    <col min="9247" max="9247" width="5.625" style="255" customWidth="1"/>
    <col min="9248" max="9248" width="10.125" style="255" customWidth="1"/>
    <col min="9249" max="9249" width="5.375" style="255" customWidth="1"/>
    <col min="9250" max="9250" width="10.125" style="255" customWidth="1"/>
    <col min="9251" max="9251" width="5.75" style="255" customWidth="1"/>
    <col min="9252" max="9252" width="10.125" style="255" customWidth="1"/>
    <col min="9253" max="9253" width="5.875" style="255" customWidth="1"/>
    <col min="9254" max="9254" width="10.125" style="255" customWidth="1"/>
    <col min="9255" max="9255" width="5.625" style="255" customWidth="1"/>
    <col min="9256" max="9256" width="10.125" style="255" customWidth="1"/>
    <col min="9257" max="9257" width="5.625" style="255" customWidth="1"/>
    <col min="9258" max="9258" width="9.125" style="255"/>
    <col min="9259" max="9259" width="5.375" style="255" customWidth="1"/>
    <col min="9260" max="9260" width="9.125" style="255"/>
    <col min="9261" max="9261" width="5.875" style="255" customWidth="1"/>
    <col min="9262" max="9262" width="9.125" style="255"/>
    <col min="9263" max="9263" width="5.875" style="255" customWidth="1"/>
    <col min="9264" max="9468" width="9.125" style="255"/>
    <col min="9469" max="9469" width="42.75" style="255" customWidth="1"/>
    <col min="9470" max="9470" width="8" style="255" customWidth="1"/>
    <col min="9471" max="9471" width="11.375" style="255" customWidth="1"/>
    <col min="9472" max="9472" width="8.75" style="255" customWidth="1"/>
    <col min="9473" max="9473" width="10.75" style="255" customWidth="1"/>
    <col min="9474" max="9474" width="7.625" style="255" customWidth="1"/>
    <col min="9475" max="9475" width="12.125" style="255" customWidth="1"/>
    <col min="9476" max="9476" width="6.875" style="255" customWidth="1"/>
    <col min="9477" max="9477" width="11.375" style="255" customWidth="1"/>
    <col min="9478" max="9478" width="9" style="255" customWidth="1"/>
    <col min="9479" max="9479" width="10.125" style="255" customWidth="1"/>
    <col min="9480" max="9480" width="7.875" style="255" customWidth="1"/>
    <col min="9481" max="9481" width="14.75" style="255" customWidth="1"/>
    <col min="9482" max="9482" width="7.625" style="255" customWidth="1"/>
    <col min="9483" max="9483" width="11.375" style="255" customWidth="1"/>
    <col min="9484" max="9484" width="7.625" style="255" customWidth="1"/>
    <col min="9485" max="9485" width="11.25" style="255" customWidth="1"/>
    <col min="9486" max="9486" width="6.875" style="255" customWidth="1"/>
    <col min="9487" max="9487" width="11.625" style="255" customWidth="1"/>
    <col min="9488" max="9488" width="5.75" style="255" bestFit="1" customWidth="1"/>
    <col min="9489" max="9489" width="9.125" style="255"/>
    <col min="9490" max="9490" width="7.25" style="255" customWidth="1"/>
    <col min="9491" max="9491" width="12.125" style="255" customWidth="1"/>
    <col min="9492" max="9492" width="5.375" style="255" bestFit="1" customWidth="1"/>
    <col min="9493" max="9493" width="11.625" style="255" customWidth="1"/>
    <col min="9494" max="9494" width="9" style="255" customWidth="1"/>
    <col min="9495" max="9495" width="5.75" style="255" customWidth="1"/>
    <col min="9496" max="9496" width="10.125" style="255" customWidth="1"/>
    <col min="9497" max="9497" width="5.75" style="255" customWidth="1"/>
    <col min="9498" max="9498" width="10.125" style="255" customWidth="1"/>
    <col min="9499" max="9499" width="5.625" style="255" customWidth="1"/>
    <col min="9500" max="9500" width="10.125" style="255" customWidth="1"/>
    <col min="9501" max="9501" width="5.625" style="255" customWidth="1"/>
    <col min="9502" max="9502" width="10.125" style="255" customWidth="1"/>
    <col min="9503" max="9503" width="5.625" style="255" customWidth="1"/>
    <col min="9504" max="9504" width="10.125" style="255" customWidth="1"/>
    <col min="9505" max="9505" width="5.375" style="255" customWidth="1"/>
    <col min="9506" max="9506" width="10.125" style="255" customWidth="1"/>
    <col min="9507" max="9507" width="5.75" style="255" customWidth="1"/>
    <col min="9508" max="9508" width="10.125" style="255" customWidth="1"/>
    <col min="9509" max="9509" width="5.875" style="255" customWidth="1"/>
    <col min="9510" max="9510" width="10.125" style="255" customWidth="1"/>
    <col min="9511" max="9511" width="5.625" style="255" customWidth="1"/>
    <col min="9512" max="9512" width="10.125" style="255" customWidth="1"/>
    <col min="9513" max="9513" width="5.625" style="255" customWidth="1"/>
    <col min="9514" max="9514" width="9.125" style="255"/>
    <col min="9515" max="9515" width="5.375" style="255" customWidth="1"/>
    <col min="9516" max="9516" width="9.125" style="255"/>
    <col min="9517" max="9517" width="5.875" style="255" customWidth="1"/>
    <col min="9518" max="9518" width="9.125" style="255"/>
    <col min="9519" max="9519" width="5.875" style="255" customWidth="1"/>
    <col min="9520" max="9724" width="9.125" style="255"/>
    <col min="9725" max="9725" width="42.75" style="255" customWidth="1"/>
    <col min="9726" max="9726" width="8" style="255" customWidth="1"/>
    <col min="9727" max="9727" width="11.375" style="255" customWidth="1"/>
    <col min="9728" max="9728" width="8.75" style="255" customWidth="1"/>
    <col min="9729" max="9729" width="10.75" style="255" customWidth="1"/>
    <col min="9730" max="9730" width="7.625" style="255" customWidth="1"/>
    <col min="9731" max="9731" width="12.125" style="255" customWidth="1"/>
    <col min="9732" max="9732" width="6.875" style="255" customWidth="1"/>
    <col min="9733" max="9733" width="11.375" style="255" customWidth="1"/>
    <col min="9734" max="9734" width="9" style="255" customWidth="1"/>
    <col min="9735" max="9735" width="10.125" style="255" customWidth="1"/>
    <col min="9736" max="9736" width="7.875" style="255" customWidth="1"/>
    <col min="9737" max="9737" width="14.75" style="255" customWidth="1"/>
    <col min="9738" max="9738" width="7.625" style="255" customWidth="1"/>
    <col min="9739" max="9739" width="11.375" style="255" customWidth="1"/>
    <col min="9740" max="9740" width="7.625" style="255" customWidth="1"/>
    <col min="9741" max="9741" width="11.25" style="255" customWidth="1"/>
    <col min="9742" max="9742" width="6.875" style="255" customWidth="1"/>
    <col min="9743" max="9743" width="11.625" style="255" customWidth="1"/>
    <col min="9744" max="9744" width="5.75" style="255" bestFit="1" customWidth="1"/>
    <col min="9745" max="9745" width="9.125" style="255"/>
    <col min="9746" max="9746" width="7.25" style="255" customWidth="1"/>
    <col min="9747" max="9747" width="12.125" style="255" customWidth="1"/>
    <col min="9748" max="9748" width="5.375" style="255" bestFit="1" customWidth="1"/>
    <col min="9749" max="9749" width="11.625" style="255" customWidth="1"/>
    <col min="9750" max="9750" width="9" style="255" customWidth="1"/>
    <col min="9751" max="9751" width="5.75" style="255" customWidth="1"/>
    <col min="9752" max="9752" width="10.125" style="255" customWidth="1"/>
    <col min="9753" max="9753" width="5.75" style="255" customWidth="1"/>
    <col min="9754" max="9754" width="10.125" style="255" customWidth="1"/>
    <col min="9755" max="9755" width="5.625" style="255" customWidth="1"/>
    <col min="9756" max="9756" width="10.125" style="255" customWidth="1"/>
    <col min="9757" max="9757" width="5.625" style="255" customWidth="1"/>
    <col min="9758" max="9758" width="10.125" style="255" customWidth="1"/>
    <col min="9759" max="9759" width="5.625" style="255" customWidth="1"/>
    <col min="9760" max="9760" width="10.125" style="255" customWidth="1"/>
    <col min="9761" max="9761" width="5.375" style="255" customWidth="1"/>
    <col min="9762" max="9762" width="10.125" style="255" customWidth="1"/>
    <col min="9763" max="9763" width="5.75" style="255" customWidth="1"/>
    <col min="9764" max="9764" width="10.125" style="255" customWidth="1"/>
    <col min="9765" max="9765" width="5.875" style="255" customWidth="1"/>
    <col min="9766" max="9766" width="10.125" style="255" customWidth="1"/>
    <col min="9767" max="9767" width="5.625" style="255" customWidth="1"/>
    <col min="9768" max="9768" width="10.125" style="255" customWidth="1"/>
    <col min="9769" max="9769" width="5.625" style="255" customWidth="1"/>
    <col min="9770" max="9770" width="9.125" style="255"/>
    <col min="9771" max="9771" width="5.375" style="255" customWidth="1"/>
    <col min="9772" max="9772" width="9.125" style="255"/>
    <col min="9773" max="9773" width="5.875" style="255" customWidth="1"/>
    <col min="9774" max="9774" width="9.125" style="255"/>
    <col min="9775" max="9775" width="5.875" style="255" customWidth="1"/>
    <col min="9776" max="9980" width="9.125" style="255"/>
    <col min="9981" max="9981" width="42.75" style="255" customWidth="1"/>
    <col min="9982" max="9982" width="8" style="255" customWidth="1"/>
    <col min="9983" max="9983" width="11.375" style="255" customWidth="1"/>
    <col min="9984" max="9984" width="8.75" style="255" customWidth="1"/>
    <col min="9985" max="9985" width="10.75" style="255" customWidth="1"/>
    <col min="9986" max="9986" width="7.625" style="255" customWidth="1"/>
    <col min="9987" max="9987" width="12.125" style="255" customWidth="1"/>
    <col min="9988" max="9988" width="6.875" style="255" customWidth="1"/>
    <col min="9989" max="9989" width="11.375" style="255" customWidth="1"/>
    <col min="9990" max="9990" width="9" style="255" customWidth="1"/>
    <col min="9991" max="9991" width="10.125" style="255" customWidth="1"/>
    <col min="9992" max="9992" width="7.875" style="255" customWidth="1"/>
    <col min="9993" max="9993" width="14.75" style="255" customWidth="1"/>
    <col min="9994" max="9994" width="7.625" style="255" customWidth="1"/>
    <col min="9995" max="9995" width="11.375" style="255" customWidth="1"/>
    <col min="9996" max="9996" width="7.625" style="255" customWidth="1"/>
    <col min="9997" max="9997" width="11.25" style="255" customWidth="1"/>
    <col min="9998" max="9998" width="6.875" style="255" customWidth="1"/>
    <col min="9999" max="9999" width="11.625" style="255" customWidth="1"/>
    <col min="10000" max="10000" width="5.75" style="255" bestFit="1" customWidth="1"/>
    <col min="10001" max="10001" width="9.125" style="255"/>
    <col min="10002" max="10002" width="7.25" style="255" customWidth="1"/>
    <col min="10003" max="10003" width="12.125" style="255" customWidth="1"/>
    <col min="10004" max="10004" width="5.375" style="255" bestFit="1" customWidth="1"/>
    <col min="10005" max="10005" width="11.625" style="255" customWidth="1"/>
    <col min="10006" max="10006" width="9" style="255" customWidth="1"/>
    <col min="10007" max="10007" width="5.75" style="255" customWidth="1"/>
    <col min="10008" max="10008" width="10.125" style="255" customWidth="1"/>
    <col min="10009" max="10009" width="5.75" style="255" customWidth="1"/>
    <col min="10010" max="10010" width="10.125" style="255" customWidth="1"/>
    <col min="10011" max="10011" width="5.625" style="255" customWidth="1"/>
    <col min="10012" max="10012" width="10.125" style="255" customWidth="1"/>
    <col min="10013" max="10013" width="5.625" style="255" customWidth="1"/>
    <col min="10014" max="10014" width="10.125" style="255" customWidth="1"/>
    <col min="10015" max="10015" width="5.625" style="255" customWidth="1"/>
    <col min="10016" max="10016" width="10.125" style="255" customWidth="1"/>
    <col min="10017" max="10017" width="5.375" style="255" customWidth="1"/>
    <col min="10018" max="10018" width="10.125" style="255" customWidth="1"/>
    <col min="10019" max="10019" width="5.75" style="255" customWidth="1"/>
    <col min="10020" max="10020" width="10.125" style="255" customWidth="1"/>
    <col min="10021" max="10021" width="5.875" style="255" customWidth="1"/>
    <col min="10022" max="10022" width="10.125" style="255" customWidth="1"/>
    <col min="10023" max="10023" width="5.625" style="255" customWidth="1"/>
    <col min="10024" max="10024" width="10.125" style="255" customWidth="1"/>
    <col min="10025" max="10025" width="5.625" style="255" customWidth="1"/>
    <col min="10026" max="10026" width="9.125" style="255"/>
    <col min="10027" max="10027" width="5.375" style="255" customWidth="1"/>
    <col min="10028" max="10028" width="9.125" style="255"/>
    <col min="10029" max="10029" width="5.875" style="255" customWidth="1"/>
    <col min="10030" max="10030" width="9.125" style="255"/>
    <col min="10031" max="10031" width="5.875" style="255" customWidth="1"/>
    <col min="10032" max="10236" width="9.125" style="255"/>
    <col min="10237" max="10237" width="42.75" style="255" customWidth="1"/>
    <col min="10238" max="10238" width="8" style="255" customWidth="1"/>
    <col min="10239" max="10239" width="11.375" style="255" customWidth="1"/>
    <col min="10240" max="10240" width="8.75" style="255" customWidth="1"/>
    <col min="10241" max="10241" width="10.75" style="255" customWidth="1"/>
    <col min="10242" max="10242" width="7.625" style="255" customWidth="1"/>
    <col min="10243" max="10243" width="12.125" style="255" customWidth="1"/>
    <col min="10244" max="10244" width="6.875" style="255" customWidth="1"/>
    <col min="10245" max="10245" width="11.375" style="255" customWidth="1"/>
    <col min="10246" max="10246" width="9" style="255" customWidth="1"/>
    <col min="10247" max="10247" width="10.125" style="255" customWidth="1"/>
    <col min="10248" max="10248" width="7.875" style="255" customWidth="1"/>
    <col min="10249" max="10249" width="14.75" style="255" customWidth="1"/>
    <col min="10250" max="10250" width="7.625" style="255" customWidth="1"/>
    <col min="10251" max="10251" width="11.375" style="255" customWidth="1"/>
    <col min="10252" max="10252" width="7.625" style="255" customWidth="1"/>
    <col min="10253" max="10253" width="11.25" style="255" customWidth="1"/>
    <col min="10254" max="10254" width="6.875" style="255" customWidth="1"/>
    <col min="10255" max="10255" width="11.625" style="255" customWidth="1"/>
    <col min="10256" max="10256" width="5.75" style="255" bestFit="1" customWidth="1"/>
    <col min="10257" max="10257" width="9.125" style="255"/>
    <col min="10258" max="10258" width="7.25" style="255" customWidth="1"/>
    <col min="10259" max="10259" width="12.125" style="255" customWidth="1"/>
    <col min="10260" max="10260" width="5.375" style="255" bestFit="1" customWidth="1"/>
    <col min="10261" max="10261" width="11.625" style="255" customWidth="1"/>
    <col min="10262" max="10262" width="9" style="255" customWidth="1"/>
    <col min="10263" max="10263" width="5.75" style="255" customWidth="1"/>
    <col min="10264" max="10264" width="10.125" style="255" customWidth="1"/>
    <col min="10265" max="10265" width="5.75" style="255" customWidth="1"/>
    <col min="10266" max="10266" width="10.125" style="255" customWidth="1"/>
    <col min="10267" max="10267" width="5.625" style="255" customWidth="1"/>
    <col min="10268" max="10268" width="10.125" style="255" customWidth="1"/>
    <col min="10269" max="10269" width="5.625" style="255" customWidth="1"/>
    <col min="10270" max="10270" width="10.125" style="255" customWidth="1"/>
    <col min="10271" max="10271" width="5.625" style="255" customWidth="1"/>
    <col min="10272" max="10272" width="10.125" style="255" customWidth="1"/>
    <col min="10273" max="10273" width="5.375" style="255" customWidth="1"/>
    <col min="10274" max="10274" width="10.125" style="255" customWidth="1"/>
    <col min="10275" max="10275" width="5.75" style="255" customWidth="1"/>
    <col min="10276" max="10276" width="10.125" style="255" customWidth="1"/>
    <col min="10277" max="10277" width="5.875" style="255" customWidth="1"/>
    <col min="10278" max="10278" width="10.125" style="255" customWidth="1"/>
    <col min="10279" max="10279" width="5.625" style="255" customWidth="1"/>
    <col min="10280" max="10280" width="10.125" style="255" customWidth="1"/>
    <col min="10281" max="10281" width="5.625" style="255" customWidth="1"/>
    <col min="10282" max="10282" width="9.125" style="255"/>
    <col min="10283" max="10283" width="5.375" style="255" customWidth="1"/>
    <col min="10284" max="10284" width="9.125" style="255"/>
    <col min="10285" max="10285" width="5.875" style="255" customWidth="1"/>
    <col min="10286" max="10286" width="9.125" style="255"/>
    <col min="10287" max="10287" width="5.875" style="255" customWidth="1"/>
    <col min="10288" max="10492" width="9.125" style="255"/>
    <col min="10493" max="10493" width="42.75" style="255" customWidth="1"/>
    <col min="10494" max="10494" width="8" style="255" customWidth="1"/>
    <col min="10495" max="10495" width="11.375" style="255" customWidth="1"/>
    <col min="10496" max="10496" width="8.75" style="255" customWidth="1"/>
    <col min="10497" max="10497" width="10.75" style="255" customWidth="1"/>
    <col min="10498" max="10498" width="7.625" style="255" customWidth="1"/>
    <col min="10499" max="10499" width="12.125" style="255" customWidth="1"/>
    <col min="10500" max="10500" width="6.875" style="255" customWidth="1"/>
    <col min="10501" max="10501" width="11.375" style="255" customWidth="1"/>
    <col min="10502" max="10502" width="9" style="255" customWidth="1"/>
    <col min="10503" max="10503" width="10.125" style="255" customWidth="1"/>
    <col min="10504" max="10504" width="7.875" style="255" customWidth="1"/>
    <col min="10505" max="10505" width="14.75" style="255" customWidth="1"/>
    <col min="10506" max="10506" width="7.625" style="255" customWidth="1"/>
    <col min="10507" max="10507" width="11.375" style="255" customWidth="1"/>
    <col min="10508" max="10508" width="7.625" style="255" customWidth="1"/>
    <col min="10509" max="10509" width="11.25" style="255" customWidth="1"/>
    <col min="10510" max="10510" width="6.875" style="255" customWidth="1"/>
    <col min="10511" max="10511" width="11.625" style="255" customWidth="1"/>
    <col min="10512" max="10512" width="5.75" style="255" bestFit="1" customWidth="1"/>
    <col min="10513" max="10513" width="9.125" style="255"/>
    <col min="10514" max="10514" width="7.25" style="255" customWidth="1"/>
    <col min="10515" max="10515" width="12.125" style="255" customWidth="1"/>
    <col min="10516" max="10516" width="5.375" style="255" bestFit="1" customWidth="1"/>
    <col min="10517" max="10517" width="11.625" style="255" customWidth="1"/>
    <col min="10518" max="10518" width="9" style="255" customWidth="1"/>
    <col min="10519" max="10519" width="5.75" style="255" customWidth="1"/>
    <col min="10520" max="10520" width="10.125" style="255" customWidth="1"/>
    <col min="10521" max="10521" width="5.75" style="255" customWidth="1"/>
    <col min="10522" max="10522" width="10.125" style="255" customWidth="1"/>
    <col min="10523" max="10523" width="5.625" style="255" customWidth="1"/>
    <col min="10524" max="10524" width="10.125" style="255" customWidth="1"/>
    <col min="10525" max="10525" width="5.625" style="255" customWidth="1"/>
    <col min="10526" max="10526" width="10.125" style="255" customWidth="1"/>
    <col min="10527" max="10527" width="5.625" style="255" customWidth="1"/>
    <col min="10528" max="10528" width="10.125" style="255" customWidth="1"/>
    <col min="10529" max="10529" width="5.375" style="255" customWidth="1"/>
    <col min="10530" max="10530" width="10.125" style="255" customWidth="1"/>
    <col min="10531" max="10531" width="5.75" style="255" customWidth="1"/>
    <col min="10532" max="10532" width="10.125" style="255" customWidth="1"/>
    <col min="10533" max="10533" width="5.875" style="255" customWidth="1"/>
    <col min="10534" max="10534" width="10.125" style="255" customWidth="1"/>
    <col min="10535" max="10535" width="5.625" style="255" customWidth="1"/>
    <col min="10536" max="10536" width="10.125" style="255" customWidth="1"/>
    <col min="10537" max="10537" width="5.625" style="255" customWidth="1"/>
    <col min="10538" max="10538" width="9.125" style="255"/>
    <col min="10539" max="10539" width="5.375" style="255" customWidth="1"/>
    <col min="10540" max="10540" width="9.125" style="255"/>
    <col min="10541" max="10541" width="5.875" style="255" customWidth="1"/>
    <col min="10542" max="10542" width="9.125" style="255"/>
    <col min="10543" max="10543" width="5.875" style="255" customWidth="1"/>
    <col min="10544" max="10748" width="9.125" style="255"/>
    <col min="10749" max="10749" width="42.75" style="255" customWidth="1"/>
    <col min="10750" max="10750" width="8" style="255" customWidth="1"/>
    <col min="10751" max="10751" width="11.375" style="255" customWidth="1"/>
    <col min="10752" max="10752" width="8.75" style="255" customWidth="1"/>
    <col min="10753" max="10753" width="10.75" style="255" customWidth="1"/>
    <col min="10754" max="10754" width="7.625" style="255" customWidth="1"/>
    <col min="10755" max="10755" width="12.125" style="255" customWidth="1"/>
    <col min="10756" max="10756" width="6.875" style="255" customWidth="1"/>
    <col min="10757" max="10757" width="11.375" style="255" customWidth="1"/>
    <col min="10758" max="10758" width="9" style="255" customWidth="1"/>
    <col min="10759" max="10759" width="10.125" style="255" customWidth="1"/>
    <col min="10760" max="10760" width="7.875" style="255" customWidth="1"/>
    <col min="10761" max="10761" width="14.75" style="255" customWidth="1"/>
    <col min="10762" max="10762" width="7.625" style="255" customWidth="1"/>
    <col min="10763" max="10763" width="11.375" style="255" customWidth="1"/>
    <col min="10764" max="10764" width="7.625" style="255" customWidth="1"/>
    <col min="10765" max="10765" width="11.25" style="255" customWidth="1"/>
    <col min="10766" max="10766" width="6.875" style="255" customWidth="1"/>
    <col min="10767" max="10767" width="11.625" style="255" customWidth="1"/>
    <col min="10768" max="10768" width="5.75" style="255" bestFit="1" customWidth="1"/>
    <col min="10769" max="10769" width="9.125" style="255"/>
    <col min="10770" max="10770" width="7.25" style="255" customWidth="1"/>
    <col min="10771" max="10771" width="12.125" style="255" customWidth="1"/>
    <col min="10772" max="10772" width="5.375" style="255" bestFit="1" customWidth="1"/>
    <col min="10773" max="10773" width="11.625" style="255" customWidth="1"/>
    <col min="10774" max="10774" width="9" style="255" customWidth="1"/>
    <col min="10775" max="10775" width="5.75" style="255" customWidth="1"/>
    <col min="10776" max="10776" width="10.125" style="255" customWidth="1"/>
    <col min="10777" max="10777" width="5.75" style="255" customWidth="1"/>
    <col min="10778" max="10778" width="10.125" style="255" customWidth="1"/>
    <col min="10779" max="10779" width="5.625" style="255" customWidth="1"/>
    <col min="10780" max="10780" width="10.125" style="255" customWidth="1"/>
    <col min="10781" max="10781" width="5.625" style="255" customWidth="1"/>
    <col min="10782" max="10782" width="10.125" style="255" customWidth="1"/>
    <col min="10783" max="10783" width="5.625" style="255" customWidth="1"/>
    <col min="10784" max="10784" width="10.125" style="255" customWidth="1"/>
    <col min="10785" max="10785" width="5.375" style="255" customWidth="1"/>
    <col min="10786" max="10786" width="10.125" style="255" customWidth="1"/>
    <col min="10787" max="10787" width="5.75" style="255" customWidth="1"/>
    <col min="10788" max="10788" width="10.125" style="255" customWidth="1"/>
    <col min="10789" max="10789" width="5.875" style="255" customWidth="1"/>
    <col min="10790" max="10790" width="10.125" style="255" customWidth="1"/>
    <col min="10791" max="10791" width="5.625" style="255" customWidth="1"/>
    <col min="10792" max="10792" width="10.125" style="255" customWidth="1"/>
    <col min="10793" max="10793" width="5.625" style="255" customWidth="1"/>
    <col min="10794" max="10794" width="9.125" style="255"/>
    <col min="10795" max="10795" width="5.375" style="255" customWidth="1"/>
    <col min="10796" max="10796" width="9.125" style="255"/>
    <col min="10797" max="10797" width="5.875" style="255" customWidth="1"/>
    <col min="10798" max="10798" width="9.125" style="255"/>
    <col min="10799" max="10799" width="5.875" style="255" customWidth="1"/>
    <col min="10800" max="11004" width="9.125" style="255"/>
    <col min="11005" max="11005" width="42.75" style="255" customWidth="1"/>
    <col min="11006" max="11006" width="8" style="255" customWidth="1"/>
    <col min="11007" max="11007" width="11.375" style="255" customWidth="1"/>
    <col min="11008" max="11008" width="8.75" style="255" customWidth="1"/>
    <col min="11009" max="11009" width="10.75" style="255" customWidth="1"/>
    <col min="11010" max="11010" width="7.625" style="255" customWidth="1"/>
    <col min="11011" max="11011" width="12.125" style="255" customWidth="1"/>
    <col min="11012" max="11012" width="6.875" style="255" customWidth="1"/>
    <col min="11013" max="11013" width="11.375" style="255" customWidth="1"/>
    <col min="11014" max="11014" width="9" style="255" customWidth="1"/>
    <col min="11015" max="11015" width="10.125" style="255" customWidth="1"/>
    <col min="11016" max="11016" width="7.875" style="255" customWidth="1"/>
    <col min="11017" max="11017" width="14.75" style="255" customWidth="1"/>
    <col min="11018" max="11018" width="7.625" style="255" customWidth="1"/>
    <col min="11019" max="11019" width="11.375" style="255" customWidth="1"/>
    <col min="11020" max="11020" width="7.625" style="255" customWidth="1"/>
    <col min="11021" max="11021" width="11.25" style="255" customWidth="1"/>
    <col min="11022" max="11022" width="6.875" style="255" customWidth="1"/>
    <col min="11023" max="11023" width="11.625" style="255" customWidth="1"/>
    <col min="11024" max="11024" width="5.75" style="255" bestFit="1" customWidth="1"/>
    <col min="11025" max="11025" width="9.125" style="255"/>
    <col min="11026" max="11026" width="7.25" style="255" customWidth="1"/>
    <col min="11027" max="11027" width="12.125" style="255" customWidth="1"/>
    <col min="11028" max="11028" width="5.375" style="255" bestFit="1" customWidth="1"/>
    <col min="11029" max="11029" width="11.625" style="255" customWidth="1"/>
    <col min="11030" max="11030" width="9" style="255" customWidth="1"/>
    <col min="11031" max="11031" width="5.75" style="255" customWidth="1"/>
    <col min="11032" max="11032" width="10.125" style="255" customWidth="1"/>
    <col min="11033" max="11033" width="5.75" style="255" customWidth="1"/>
    <col min="11034" max="11034" width="10.125" style="255" customWidth="1"/>
    <col min="11035" max="11035" width="5.625" style="255" customWidth="1"/>
    <col min="11036" max="11036" width="10.125" style="255" customWidth="1"/>
    <col min="11037" max="11037" width="5.625" style="255" customWidth="1"/>
    <col min="11038" max="11038" width="10.125" style="255" customWidth="1"/>
    <col min="11039" max="11039" width="5.625" style="255" customWidth="1"/>
    <col min="11040" max="11040" width="10.125" style="255" customWidth="1"/>
    <col min="11041" max="11041" width="5.375" style="255" customWidth="1"/>
    <col min="11042" max="11042" width="10.125" style="255" customWidth="1"/>
    <col min="11043" max="11043" width="5.75" style="255" customWidth="1"/>
    <col min="11044" max="11044" width="10.125" style="255" customWidth="1"/>
    <col min="11045" max="11045" width="5.875" style="255" customWidth="1"/>
    <col min="11046" max="11046" width="10.125" style="255" customWidth="1"/>
    <col min="11047" max="11047" width="5.625" style="255" customWidth="1"/>
    <col min="11048" max="11048" width="10.125" style="255" customWidth="1"/>
    <col min="11049" max="11049" width="5.625" style="255" customWidth="1"/>
    <col min="11050" max="11050" width="9.125" style="255"/>
    <col min="11051" max="11051" width="5.375" style="255" customWidth="1"/>
    <col min="11052" max="11052" width="9.125" style="255"/>
    <col min="11053" max="11053" width="5.875" style="255" customWidth="1"/>
    <col min="11054" max="11054" width="9.125" style="255"/>
    <col min="11055" max="11055" width="5.875" style="255" customWidth="1"/>
    <col min="11056" max="11260" width="9.125" style="255"/>
    <col min="11261" max="11261" width="42.75" style="255" customWidth="1"/>
    <col min="11262" max="11262" width="8" style="255" customWidth="1"/>
    <col min="11263" max="11263" width="11.375" style="255" customWidth="1"/>
    <col min="11264" max="11264" width="8.75" style="255" customWidth="1"/>
    <col min="11265" max="11265" width="10.75" style="255" customWidth="1"/>
    <col min="11266" max="11266" width="7.625" style="255" customWidth="1"/>
    <col min="11267" max="11267" width="12.125" style="255" customWidth="1"/>
    <col min="11268" max="11268" width="6.875" style="255" customWidth="1"/>
    <col min="11269" max="11269" width="11.375" style="255" customWidth="1"/>
    <col min="11270" max="11270" width="9" style="255" customWidth="1"/>
    <col min="11271" max="11271" width="10.125" style="255" customWidth="1"/>
    <col min="11272" max="11272" width="7.875" style="255" customWidth="1"/>
    <col min="11273" max="11273" width="14.75" style="255" customWidth="1"/>
    <col min="11274" max="11274" width="7.625" style="255" customWidth="1"/>
    <col min="11275" max="11275" width="11.375" style="255" customWidth="1"/>
    <col min="11276" max="11276" width="7.625" style="255" customWidth="1"/>
    <col min="11277" max="11277" width="11.25" style="255" customWidth="1"/>
    <col min="11278" max="11278" width="6.875" style="255" customWidth="1"/>
    <col min="11279" max="11279" width="11.625" style="255" customWidth="1"/>
    <col min="11280" max="11280" width="5.75" style="255" bestFit="1" customWidth="1"/>
    <col min="11281" max="11281" width="9.125" style="255"/>
    <col min="11282" max="11282" width="7.25" style="255" customWidth="1"/>
    <col min="11283" max="11283" width="12.125" style="255" customWidth="1"/>
    <col min="11284" max="11284" width="5.375" style="255" bestFit="1" customWidth="1"/>
    <col min="11285" max="11285" width="11.625" style="255" customWidth="1"/>
    <col min="11286" max="11286" width="9" style="255" customWidth="1"/>
    <col min="11287" max="11287" width="5.75" style="255" customWidth="1"/>
    <col min="11288" max="11288" width="10.125" style="255" customWidth="1"/>
    <col min="11289" max="11289" width="5.75" style="255" customWidth="1"/>
    <col min="11290" max="11290" width="10.125" style="255" customWidth="1"/>
    <col min="11291" max="11291" width="5.625" style="255" customWidth="1"/>
    <col min="11292" max="11292" width="10.125" style="255" customWidth="1"/>
    <col min="11293" max="11293" width="5.625" style="255" customWidth="1"/>
    <col min="11294" max="11294" width="10.125" style="255" customWidth="1"/>
    <col min="11295" max="11295" width="5.625" style="255" customWidth="1"/>
    <col min="11296" max="11296" width="10.125" style="255" customWidth="1"/>
    <col min="11297" max="11297" width="5.375" style="255" customWidth="1"/>
    <col min="11298" max="11298" width="10.125" style="255" customWidth="1"/>
    <col min="11299" max="11299" width="5.75" style="255" customWidth="1"/>
    <col min="11300" max="11300" width="10.125" style="255" customWidth="1"/>
    <col min="11301" max="11301" width="5.875" style="255" customWidth="1"/>
    <col min="11302" max="11302" width="10.125" style="255" customWidth="1"/>
    <col min="11303" max="11303" width="5.625" style="255" customWidth="1"/>
    <col min="11304" max="11304" width="10.125" style="255" customWidth="1"/>
    <col min="11305" max="11305" width="5.625" style="255" customWidth="1"/>
    <col min="11306" max="11306" width="9.125" style="255"/>
    <col min="11307" max="11307" width="5.375" style="255" customWidth="1"/>
    <col min="11308" max="11308" width="9.125" style="255"/>
    <col min="11309" max="11309" width="5.875" style="255" customWidth="1"/>
    <col min="11310" max="11310" width="9.125" style="255"/>
    <col min="11311" max="11311" width="5.875" style="255" customWidth="1"/>
    <col min="11312" max="11516" width="9.125" style="255"/>
    <col min="11517" max="11517" width="42.75" style="255" customWidth="1"/>
    <col min="11518" max="11518" width="8" style="255" customWidth="1"/>
    <col min="11519" max="11519" width="11.375" style="255" customWidth="1"/>
    <col min="11520" max="11520" width="8.75" style="255" customWidth="1"/>
    <col min="11521" max="11521" width="10.75" style="255" customWidth="1"/>
    <col min="11522" max="11522" width="7.625" style="255" customWidth="1"/>
    <col min="11523" max="11523" width="12.125" style="255" customWidth="1"/>
    <col min="11524" max="11524" width="6.875" style="255" customWidth="1"/>
    <col min="11525" max="11525" width="11.375" style="255" customWidth="1"/>
    <col min="11526" max="11526" width="9" style="255" customWidth="1"/>
    <col min="11527" max="11527" width="10.125" style="255" customWidth="1"/>
    <col min="11528" max="11528" width="7.875" style="255" customWidth="1"/>
    <col min="11529" max="11529" width="14.75" style="255" customWidth="1"/>
    <col min="11530" max="11530" width="7.625" style="255" customWidth="1"/>
    <col min="11531" max="11531" width="11.375" style="255" customWidth="1"/>
    <col min="11532" max="11532" width="7.625" style="255" customWidth="1"/>
    <col min="11533" max="11533" width="11.25" style="255" customWidth="1"/>
    <col min="11534" max="11534" width="6.875" style="255" customWidth="1"/>
    <col min="11535" max="11535" width="11.625" style="255" customWidth="1"/>
    <col min="11536" max="11536" width="5.75" style="255" bestFit="1" customWidth="1"/>
    <col min="11537" max="11537" width="9.125" style="255"/>
    <col min="11538" max="11538" width="7.25" style="255" customWidth="1"/>
    <col min="11539" max="11539" width="12.125" style="255" customWidth="1"/>
    <col min="11540" max="11540" width="5.375" style="255" bestFit="1" customWidth="1"/>
    <col min="11541" max="11541" width="11.625" style="255" customWidth="1"/>
    <col min="11542" max="11542" width="9" style="255" customWidth="1"/>
    <col min="11543" max="11543" width="5.75" style="255" customWidth="1"/>
    <col min="11544" max="11544" width="10.125" style="255" customWidth="1"/>
    <col min="11545" max="11545" width="5.75" style="255" customWidth="1"/>
    <col min="11546" max="11546" width="10.125" style="255" customWidth="1"/>
    <col min="11547" max="11547" width="5.625" style="255" customWidth="1"/>
    <col min="11548" max="11548" width="10.125" style="255" customWidth="1"/>
    <col min="11549" max="11549" width="5.625" style="255" customWidth="1"/>
    <col min="11550" max="11550" width="10.125" style="255" customWidth="1"/>
    <col min="11551" max="11551" width="5.625" style="255" customWidth="1"/>
    <col min="11552" max="11552" width="10.125" style="255" customWidth="1"/>
    <col min="11553" max="11553" width="5.375" style="255" customWidth="1"/>
    <col min="11554" max="11554" width="10.125" style="255" customWidth="1"/>
    <col min="11555" max="11555" width="5.75" style="255" customWidth="1"/>
    <col min="11556" max="11556" width="10.125" style="255" customWidth="1"/>
    <col min="11557" max="11557" width="5.875" style="255" customWidth="1"/>
    <col min="11558" max="11558" width="10.125" style="255" customWidth="1"/>
    <col min="11559" max="11559" width="5.625" style="255" customWidth="1"/>
    <col min="11560" max="11560" width="10.125" style="255" customWidth="1"/>
    <col min="11561" max="11561" width="5.625" style="255" customWidth="1"/>
    <col min="11562" max="11562" width="9.125" style="255"/>
    <col min="11563" max="11563" width="5.375" style="255" customWidth="1"/>
    <col min="11564" max="11564" width="9.125" style="255"/>
    <col min="11565" max="11565" width="5.875" style="255" customWidth="1"/>
    <col min="11566" max="11566" width="9.125" style="255"/>
    <col min="11567" max="11567" width="5.875" style="255" customWidth="1"/>
    <col min="11568" max="11772" width="9.125" style="255"/>
    <col min="11773" max="11773" width="42.75" style="255" customWidth="1"/>
    <col min="11774" max="11774" width="8" style="255" customWidth="1"/>
    <col min="11775" max="11775" width="11.375" style="255" customWidth="1"/>
    <col min="11776" max="11776" width="8.75" style="255" customWidth="1"/>
    <col min="11777" max="11777" width="10.75" style="255" customWidth="1"/>
    <col min="11778" max="11778" width="7.625" style="255" customWidth="1"/>
    <col min="11779" max="11779" width="12.125" style="255" customWidth="1"/>
    <col min="11780" max="11780" width="6.875" style="255" customWidth="1"/>
    <col min="11781" max="11781" width="11.375" style="255" customWidth="1"/>
    <col min="11782" max="11782" width="9" style="255" customWidth="1"/>
    <col min="11783" max="11783" width="10.125" style="255" customWidth="1"/>
    <col min="11784" max="11784" width="7.875" style="255" customWidth="1"/>
    <col min="11785" max="11785" width="14.75" style="255" customWidth="1"/>
    <col min="11786" max="11786" width="7.625" style="255" customWidth="1"/>
    <col min="11787" max="11787" width="11.375" style="255" customWidth="1"/>
    <col min="11788" max="11788" width="7.625" style="255" customWidth="1"/>
    <col min="11789" max="11789" width="11.25" style="255" customWidth="1"/>
    <col min="11790" max="11790" width="6.875" style="255" customWidth="1"/>
    <col min="11791" max="11791" width="11.625" style="255" customWidth="1"/>
    <col min="11792" max="11792" width="5.75" style="255" bestFit="1" customWidth="1"/>
    <col min="11793" max="11793" width="9.125" style="255"/>
    <col min="11794" max="11794" width="7.25" style="255" customWidth="1"/>
    <col min="11795" max="11795" width="12.125" style="255" customWidth="1"/>
    <col min="11796" max="11796" width="5.375" style="255" bestFit="1" customWidth="1"/>
    <col min="11797" max="11797" width="11.625" style="255" customWidth="1"/>
    <col min="11798" max="11798" width="9" style="255" customWidth="1"/>
    <col min="11799" max="11799" width="5.75" style="255" customWidth="1"/>
    <col min="11800" max="11800" width="10.125" style="255" customWidth="1"/>
    <col min="11801" max="11801" width="5.75" style="255" customWidth="1"/>
    <col min="11802" max="11802" width="10.125" style="255" customWidth="1"/>
    <col min="11803" max="11803" width="5.625" style="255" customWidth="1"/>
    <col min="11804" max="11804" width="10.125" style="255" customWidth="1"/>
    <col min="11805" max="11805" width="5.625" style="255" customWidth="1"/>
    <col min="11806" max="11806" width="10.125" style="255" customWidth="1"/>
    <col min="11807" max="11807" width="5.625" style="255" customWidth="1"/>
    <col min="11808" max="11808" width="10.125" style="255" customWidth="1"/>
    <col min="11809" max="11809" width="5.375" style="255" customWidth="1"/>
    <col min="11810" max="11810" width="10.125" style="255" customWidth="1"/>
    <col min="11811" max="11811" width="5.75" style="255" customWidth="1"/>
    <col min="11812" max="11812" width="10.125" style="255" customWidth="1"/>
    <col min="11813" max="11813" width="5.875" style="255" customWidth="1"/>
    <col min="11814" max="11814" width="10.125" style="255" customWidth="1"/>
    <col min="11815" max="11815" width="5.625" style="255" customWidth="1"/>
    <col min="11816" max="11816" width="10.125" style="255" customWidth="1"/>
    <col min="11817" max="11817" width="5.625" style="255" customWidth="1"/>
    <col min="11818" max="11818" width="9.125" style="255"/>
    <col min="11819" max="11819" width="5.375" style="255" customWidth="1"/>
    <col min="11820" max="11820" width="9.125" style="255"/>
    <col min="11821" max="11821" width="5.875" style="255" customWidth="1"/>
    <col min="11822" max="11822" width="9.125" style="255"/>
    <col min="11823" max="11823" width="5.875" style="255" customWidth="1"/>
    <col min="11824" max="12028" width="9.125" style="255"/>
    <col min="12029" max="12029" width="42.75" style="255" customWidth="1"/>
    <col min="12030" max="12030" width="8" style="255" customWidth="1"/>
    <col min="12031" max="12031" width="11.375" style="255" customWidth="1"/>
    <col min="12032" max="12032" width="8.75" style="255" customWidth="1"/>
    <col min="12033" max="12033" width="10.75" style="255" customWidth="1"/>
    <col min="12034" max="12034" width="7.625" style="255" customWidth="1"/>
    <col min="12035" max="12035" width="12.125" style="255" customWidth="1"/>
    <col min="12036" max="12036" width="6.875" style="255" customWidth="1"/>
    <col min="12037" max="12037" width="11.375" style="255" customWidth="1"/>
    <col min="12038" max="12038" width="9" style="255" customWidth="1"/>
    <col min="12039" max="12039" width="10.125" style="255" customWidth="1"/>
    <col min="12040" max="12040" width="7.875" style="255" customWidth="1"/>
    <col min="12041" max="12041" width="14.75" style="255" customWidth="1"/>
    <col min="12042" max="12042" width="7.625" style="255" customWidth="1"/>
    <col min="12043" max="12043" width="11.375" style="255" customWidth="1"/>
    <col min="12044" max="12044" width="7.625" style="255" customWidth="1"/>
    <col min="12045" max="12045" width="11.25" style="255" customWidth="1"/>
    <col min="12046" max="12046" width="6.875" style="255" customWidth="1"/>
    <col min="12047" max="12047" width="11.625" style="255" customWidth="1"/>
    <col min="12048" max="12048" width="5.75" style="255" bestFit="1" customWidth="1"/>
    <col min="12049" max="12049" width="9.125" style="255"/>
    <col min="12050" max="12050" width="7.25" style="255" customWidth="1"/>
    <col min="12051" max="12051" width="12.125" style="255" customWidth="1"/>
    <col min="12052" max="12052" width="5.375" style="255" bestFit="1" customWidth="1"/>
    <col min="12053" max="12053" width="11.625" style="255" customWidth="1"/>
    <col min="12054" max="12054" width="9" style="255" customWidth="1"/>
    <col min="12055" max="12055" width="5.75" style="255" customWidth="1"/>
    <col min="12056" max="12056" width="10.125" style="255" customWidth="1"/>
    <col min="12057" max="12057" width="5.75" style="255" customWidth="1"/>
    <col min="12058" max="12058" width="10.125" style="255" customWidth="1"/>
    <col min="12059" max="12059" width="5.625" style="255" customWidth="1"/>
    <col min="12060" max="12060" width="10.125" style="255" customWidth="1"/>
    <col min="12061" max="12061" width="5.625" style="255" customWidth="1"/>
    <col min="12062" max="12062" width="10.125" style="255" customWidth="1"/>
    <col min="12063" max="12063" width="5.625" style="255" customWidth="1"/>
    <col min="12064" max="12064" width="10.125" style="255" customWidth="1"/>
    <col min="12065" max="12065" width="5.375" style="255" customWidth="1"/>
    <col min="12066" max="12066" width="10.125" style="255" customWidth="1"/>
    <col min="12067" max="12067" width="5.75" style="255" customWidth="1"/>
    <col min="12068" max="12068" width="10.125" style="255" customWidth="1"/>
    <col min="12069" max="12069" width="5.875" style="255" customWidth="1"/>
    <col min="12070" max="12070" width="10.125" style="255" customWidth="1"/>
    <col min="12071" max="12071" width="5.625" style="255" customWidth="1"/>
    <col min="12072" max="12072" width="10.125" style="255" customWidth="1"/>
    <col min="12073" max="12073" width="5.625" style="255" customWidth="1"/>
    <col min="12074" max="12074" width="9.125" style="255"/>
    <col min="12075" max="12075" width="5.375" style="255" customWidth="1"/>
    <col min="12076" max="12076" width="9.125" style="255"/>
    <col min="12077" max="12077" width="5.875" style="255" customWidth="1"/>
    <col min="12078" max="12078" width="9.125" style="255"/>
    <col min="12079" max="12079" width="5.875" style="255" customWidth="1"/>
    <col min="12080" max="12284" width="9.125" style="255"/>
    <col min="12285" max="12285" width="42.75" style="255" customWidth="1"/>
    <col min="12286" max="12286" width="8" style="255" customWidth="1"/>
    <col min="12287" max="12287" width="11.375" style="255" customWidth="1"/>
    <col min="12288" max="12288" width="8.75" style="255" customWidth="1"/>
    <col min="12289" max="12289" width="10.75" style="255" customWidth="1"/>
    <col min="12290" max="12290" width="7.625" style="255" customWidth="1"/>
    <col min="12291" max="12291" width="12.125" style="255" customWidth="1"/>
    <col min="12292" max="12292" width="6.875" style="255" customWidth="1"/>
    <col min="12293" max="12293" width="11.375" style="255" customWidth="1"/>
    <col min="12294" max="12294" width="9" style="255" customWidth="1"/>
    <col min="12295" max="12295" width="10.125" style="255" customWidth="1"/>
    <col min="12296" max="12296" width="7.875" style="255" customWidth="1"/>
    <col min="12297" max="12297" width="14.75" style="255" customWidth="1"/>
    <col min="12298" max="12298" width="7.625" style="255" customWidth="1"/>
    <col min="12299" max="12299" width="11.375" style="255" customWidth="1"/>
    <col min="12300" max="12300" width="7.625" style="255" customWidth="1"/>
    <col min="12301" max="12301" width="11.25" style="255" customWidth="1"/>
    <col min="12302" max="12302" width="6.875" style="255" customWidth="1"/>
    <col min="12303" max="12303" width="11.625" style="255" customWidth="1"/>
    <col min="12304" max="12304" width="5.75" style="255" bestFit="1" customWidth="1"/>
    <col min="12305" max="12305" width="9.125" style="255"/>
    <col min="12306" max="12306" width="7.25" style="255" customWidth="1"/>
    <col min="12307" max="12307" width="12.125" style="255" customWidth="1"/>
    <col min="12308" max="12308" width="5.375" style="255" bestFit="1" customWidth="1"/>
    <col min="12309" max="12309" width="11.625" style="255" customWidth="1"/>
    <col min="12310" max="12310" width="9" style="255" customWidth="1"/>
    <col min="12311" max="12311" width="5.75" style="255" customWidth="1"/>
    <col min="12312" max="12312" width="10.125" style="255" customWidth="1"/>
    <col min="12313" max="12313" width="5.75" style="255" customWidth="1"/>
    <col min="12314" max="12314" width="10.125" style="255" customWidth="1"/>
    <col min="12315" max="12315" width="5.625" style="255" customWidth="1"/>
    <col min="12316" max="12316" width="10.125" style="255" customWidth="1"/>
    <col min="12317" max="12317" width="5.625" style="255" customWidth="1"/>
    <col min="12318" max="12318" width="10.125" style="255" customWidth="1"/>
    <col min="12319" max="12319" width="5.625" style="255" customWidth="1"/>
    <col min="12320" max="12320" width="10.125" style="255" customWidth="1"/>
    <col min="12321" max="12321" width="5.375" style="255" customWidth="1"/>
    <col min="12322" max="12322" width="10.125" style="255" customWidth="1"/>
    <col min="12323" max="12323" width="5.75" style="255" customWidth="1"/>
    <col min="12324" max="12324" width="10.125" style="255" customWidth="1"/>
    <col min="12325" max="12325" width="5.875" style="255" customWidth="1"/>
    <col min="12326" max="12326" width="10.125" style="255" customWidth="1"/>
    <col min="12327" max="12327" width="5.625" style="255" customWidth="1"/>
    <col min="12328" max="12328" width="10.125" style="255" customWidth="1"/>
    <col min="12329" max="12329" width="5.625" style="255" customWidth="1"/>
    <col min="12330" max="12330" width="9.125" style="255"/>
    <col min="12331" max="12331" width="5.375" style="255" customWidth="1"/>
    <col min="12332" max="12332" width="9.125" style="255"/>
    <col min="12333" max="12333" width="5.875" style="255" customWidth="1"/>
    <col min="12334" max="12334" width="9.125" style="255"/>
    <col min="12335" max="12335" width="5.875" style="255" customWidth="1"/>
    <col min="12336" max="12540" width="9.125" style="255"/>
    <col min="12541" max="12541" width="42.75" style="255" customWidth="1"/>
    <col min="12542" max="12542" width="8" style="255" customWidth="1"/>
    <col min="12543" max="12543" width="11.375" style="255" customWidth="1"/>
    <col min="12544" max="12544" width="8.75" style="255" customWidth="1"/>
    <col min="12545" max="12545" width="10.75" style="255" customWidth="1"/>
    <col min="12546" max="12546" width="7.625" style="255" customWidth="1"/>
    <col min="12547" max="12547" width="12.125" style="255" customWidth="1"/>
    <col min="12548" max="12548" width="6.875" style="255" customWidth="1"/>
    <col min="12549" max="12549" width="11.375" style="255" customWidth="1"/>
    <col min="12550" max="12550" width="9" style="255" customWidth="1"/>
    <col min="12551" max="12551" width="10.125" style="255" customWidth="1"/>
    <col min="12552" max="12552" width="7.875" style="255" customWidth="1"/>
    <col min="12553" max="12553" width="14.75" style="255" customWidth="1"/>
    <col min="12554" max="12554" width="7.625" style="255" customWidth="1"/>
    <col min="12555" max="12555" width="11.375" style="255" customWidth="1"/>
    <col min="12556" max="12556" width="7.625" style="255" customWidth="1"/>
    <col min="12557" max="12557" width="11.25" style="255" customWidth="1"/>
    <col min="12558" max="12558" width="6.875" style="255" customWidth="1"/>
    <col min="12559" max="12559" width="11.625" style="255" customWidth="1"/>
    <col min="12560" max="12560" width="5.75" style="255" bestFit="1" customWidth="1"/>
    <col min="12561" max="12561" width="9.125" style="255"/>
    <col min="12562" max="12562" width="7.25" style="255" customWidth="1"/>
    <col min="12563" max="12563" width="12.125" style="255" customWidth="1"/>
    <col min="12564" max="12564" width="5.375" style="255" bestFit="1" customWidth="1"/>
    <col min="12565" max="12565" width="11.625" style="255" customWidth="1"/>
    <col min="12566" max="12566" width="9" style="255" customWidth="1"/>
    <col min="12567" max="12567" width="5.75" style="255" customWidth="1"/>
    <col min="12568" max="12568" width="10.125" style="255" customWidth="1"/>
    <col min="12569" max="12569" width="5.75" style="255" customWidth="1"/>
    <col min="12570" max="12570" width="10.125" style="255" customWidth="1"/>
    <col min="12571" max="12571" width="5.625" style="255" customWidth="1"/>
    <col min="12572" max="12572" width="10.125" style="255" customWidth="1"/>
    <col min="12573" max="12573" width="5.625" style="255" customWidth="1"/>
    <col min="12574" max="12574" width="10.125" style="255" customWidth="1"/>
    <col min="12575" max="12575" width="5.625" style="255" customWidth="1"/>
    <col min="12576" max="12576" width="10.125" style="255" customWidth="1"/>
    <col min="12577" max="12577" width="5.375" style="255" customWidth="1"/>
    <col min="12578" max="12578" width="10.125" style="255" customWidth="1"/>
    <col min="12579" max="12579" width="5.75" style="255" customWidth="1"/>
    <col min="12580" max="12580" width="10.125" style="255" customWidth="1"/>
    <col min="12581" max="12581" width="5.875" style="255" customWidth="1"/>
    <col min="12582" max="12582" width="10.125" style="255" customWidth="1"/>
    <col min="12583" max="12583" width="5.625" style="255" customWidth="1"/>
    <col min="12584" max="12584" width="10.125" style="255" customWidth="1"/>
    <col min="12585" max="12585" width="5.625" style="255" customWidth="1"/>
    <col min="12586" max="12586" width="9.125" style="255"/>
    <col min="12587" max="12587" width="5.375" style="255" customWidth="1"/>
    <col min="12588" max="12588" width="9.125" style="255"/>
    <col min="12589" max="12589" width="5.875" style="255" customWidth="1"/>
    <col min="12590" max="12590" width="9.125" style="255"/>
    <col min="12591" max="12591" width="5.875" style="255" customWidth="1"/>
    <col min="12592" max="12796" width="9.125" style="255"/>
    <col min="12797" max="12797" width="42.75" style="255" customWidth="1"/>
    <col min="12798" max="12798" width="8" style="255" customWidth="1"/>
    <col min="12799" max="12799" width="11.375" style="255" customWidth="1"/>
    <col min="12800" max="12800" width="8.75" style="255" customWidth="1"/>
    <col min="12801" max="12801" width="10.75" style="255" customWidth="1"/>
    <col min="12802" max="12802" width="7.625" style="255" customWidth="1"/>
    <col min="12803" max="12803" width="12.125" style="255" customWidth="1"/>
    <col min="12804" max="12804" width="6.875" style="255" customWidth="1"/>
    <col min="12805" max="12805" width="11.375" style="255" customWidth="1"/>
    <col min="12806" max="12806" width="9" style="255" customWidth="1"/>
    <col min="12807" max="12807" width="10.125" style="255" customWidth="1"/>
    <col min="12808" max="12808" width="7.875" style="255" customWidth="1"/>
    <col min="12809" max="12809" width="14.75" style="255" customWidth="1"/>
    <col min="12810" max="12810" width="7.625" style="255" customWidth="1"/>
    <col min="12811" max="12811" width="11.375" style="255" customWidth="1"/>
    <col min="12812" max="12812" width="7.625" style="255" customWidth="1"/>
    <col min="12813" max="12813" width="11.25" style="255" customWidth="1"/>
    <col min="12814" max="12814" width="6.875" style="255" customWidth="1"/>
    <col min="12815" max="12815" width="11.625" style="255" customWidth="1"/>
    <col min="12816" max="12816" width="5.75" style="255" bestFit="1" customWidth="1"/>
    <col min="12817" max="12817" width="9.125" style="255"/>
    <col min="12818" max="12818" width="7.25" style="255" customWidth="1"/>
    <col min="12819" max="12819" width="12.125" style="255" customWidth="1"/>
    <col min="12820" max="12820" width="5.375" style="255" bestFit="1" customWidth="1"/>
    <col min="12821" max="12821" width="11.625" style="255" customWidth="1"/>
    <col min="12822" max="12822" width="9" style="255" customWidth="1"/>
    <col min="12823" max="12823" width="5.75" style="255" customWidth="1"/>
    <col min="12824" max="12824" width="10.125" style="255" customWidth="1"/>
    <col min="12825" max="12825" width="5.75" style="255" customWidth="1"/>
    <col min="12826" max="12826" width="10.125" style="255" customWidth="1"/>
    <col min="12827" max="12827" width="5.625" style="255" customWidth="1"/>
    <col min="12828" max="12828" width="10.125" style="255" customWidth="1"/>
    <col min="12829" max="12829" width="5.625" style="255" customWidth="1"/>
    <col min="12830" max="12830" width="10.125" style="255" customWidth="1"/>
    <col min="12831" max="12831" width="5.625" style="255" customWidth="1"/>
    <col min="12832" max="12832" width="10.125" style="255" customWidth="1"/>
    <col min="12833" max="12833" width="5.375" style="255" customWidth="1"/>
    <col min="12834" max="12834" width="10.125" style="255" customWidth="1"/>
    <col min="12835" max="12835" width="5.75" style="255" customWidth="1"/>
    <col min="12836" max="12836" width="10.125" style="255" customWidth="1"/>
    <col min="12837" max="12837" width="5.875" style="255" customWidth="1"/>
    <col min="12838" max="12838" width="10.125" style="255" customWidth="1"/>
    <col min="12839" max="12839" width="5.625" style="255" customWidth="1"/>
    <col min="12840" max="12840" width="10.125" style="255" customWidth="1"/>
    <col min="12841" max="12841" width="5.625" style="255" customWidth="1"/>
    <col min="12842" max="12842" width="9.125" style="255"/>
    <col min="12843" max="12843" width="5.375" style="255" customWidth="1"/>
    <col min="12844" max="12844" width="9.125" style="255"/>
    <col min="12845" max="12845" width="5.875" style="255" customWidth="1"/>
    <col min="12846" max="12846" width="9.125" style="255"/>
    <col min="12847" max="12847" width="5.875" style="255" customWidth="1"/>
    <col min="12848" max="13052" width="9.125" style="255"/>
    <col min="13053" max="13053" width="42.75" style="255" customWidth="1"/>
    <col min="13054" max="13054" width="8" style="255" customWidth="1"/>
    <col min="13055" max="13055" width="11.375" style="255" customWidth="1"/>
    <col min="13056" max="13056" width="8.75" style="255" customWidth="1"/>
    <col min="13057" max="13057" width="10.75" style="255" customWidth="1"/>
    <col min="13058" max="13058" width="7.625" style="255" customWidth="1"/>
    <col min="13059" max="13059" width="12.125" style="255" customWidth="1"/>
    <col min="13060" max="13060" width="6.875" style="255" customWidth="1"/>
    <col min="13061" max="13061" width="11.375" style="255" customWidth="1"/>
    <col min="13062" max="13062" width="9" style="255" customWidth="1"/>
    <col min="13063" max="13063" width="10.125" style="255" customWidth="1"/>
    <col min="13064" max="13064" width="7.875" style="255" customWidth="1"/>
    <col min="13065" max="13065" width="14.75" style="255" customWidth="1"/>
    <col min="13066" max="13066" width="7.625" style="255" customWidth="1"/>
    <col min="13067" max="13067" width="11.375" style="255" customWidth="1"/>
    <col min="13068" max="13068" width="7.625" style="255" customWidth="1"/>
    <col min="13069" max="13069" width="11.25" style="255" customWidth="1"/>
    <col min="13070" max="13070" width="6.875" style="255" customWidth="1"/>
    <col min="13071" max="13071" width="11.625" style="255" customWidth="1"/>
    <col min="13072" max="13072" width="5.75" style="255" bestFit="1" customWidth="1"/>
    <col min="13073" max="13073" width="9.125" style="255"/>
    <col min="13074" max="13074" width="7.25" style="255" customWidth="1"/>
    <col min="13075" max="13075" width="12.125" style="255" customWidth="1"/>
    <col min="13076" max="13076" width="5.375" style="255" bestFit="1" customWidth="1"/>
    <col min="13077" max="13077" width="11.625" style="255" customWidth="1"/>
    <col min="13078" max="13078" width="9" style="255" customWidth="1"/>
    <col min="13079" max="13079" width="5.75" style="255" customWidth="1"/>
    <col min="13080" max="13080" width="10.125" style="255" customWidth="1"/>
    <col min="13081" max="13081" width="5.75" style="255" customWidth="1"/>
    <col min="13082" max="13082" width="10.125" style="255" customWidth="1"/>
    <col min="13083" max="13083" width="5.625" style="255" customWidth="1"/>
    <col min="13084" max="13084" width="10.125" style="255" customWidth="1"/>
    <col min="13085" max="13085" width="5.625" style="255" customWidth="1"/>
    <col min="13086" max="13086" width="10.125" style="255" customWidth="1"/>
    <col min="13087" max="13087" width="5.625" style="255" customWidth="1"/>
    <col min="13088" max="13088" width="10.125" style="255" customWidth="1"/>
    <col min="13089" max="13089" width="5.375" style="255" customWidth="1"/>
    <col min="13090" max="13090" width="10.125" style="255" customWidth="1"/>
    <col min="13091" max="13091" width="5.75" style="255" customWidth="1"/>
    <col min="13092" max="13092" width="10.125" style="255" customWidth="1"/>
    <col min="13093" max="13093" width="5.875" style="255" customWidth="1"/>
    <col min="13094" max="13094" width="10.125" style="255" customWidth="1"/>
    <col min="13095" max="13095" width="5.625" style="255" customWidth="1"/>
    <col min="13096" max="13096" width="10.125" style="255" customWidth="1"/>
    <col min="13097" max="13097" width="5.625" style="255" customWidth="1"/>
    <col min="13098" max="13098" width="9.125" style="255"/>
    <col min="13099" max="13099" width="5.375" style="255" customWidth="1"/>
    <col min="13100" max="13100" width="9.125" style="255"/>
    <col min="13101" max="13101" width="5.875" style="255" customWidth="1"/>
    <col min="13102" max="13102" width="9.125" style="255"/>
    <col min="13103" max="13103" width="5.875" style="255" customWidth="1"/>
    <col min="13104" max="13308" width="9.125" style="255"/>
    <col min="13309" max="13309" width="42.75" style="255" customWidth="1"/>
    <col min="13310" max="13310" width="8" style="255" customWidth="1"/>
    <col min="13311" max="13311" width="11.375" style="255" customWidth="1"/>
    <col min="13312" max="13312" width="8.75" style="255" customWidth="1"/>
    <col min="13313" max="13313" width="10.75" style="255" customWidth="1"/>
    <col min="13314" max="13314" width="7.625" style="255" customWidth="1"/>
    <col min="13315" max="13315" width="12.125" style="255" customWidth="1"/>
    <col min="13316" max="13316" width="6.875" style="255" customWidth="1"/>
    <col min="13317" max="13317" width="11.375" style="255" customWidth="1"/>
    <col min="13318" max="13318" width="9" style="255" customWidth="1"/>
    <col min="13319" max="13319" width="10.125" style="255" customWidth="1"/>
    <col min="13320" max="13320" width="7.875" style="255" customWidth="1"/>
    <col min="13321" max="13321" width="14.75" style="255" customWidth="1"/>
    <col min="13322" max="13322" width="7.625" style="255" customWidth="1"/>
    <col min="13323" max="13323" width="11.375" style="255" customWidth="1"/>
    <col min="13324" max="13324" width="7.625" style="255" customWidth="1"/>
    <col min="13325" max="13325" width="11.25" style="255" customWidth="1"/>
    <col min="13326" max="13326" width="6.875" style="255" customWidth="1"/>
    <col min="13327" max="13327" width="11.625" style="255" customWidth="1"/>
    <col min="13328" max="13328" width="5.75" style="255" bestFit="1" customWidth="1"/>
    <col min="13329" max="13329" width="9.125" style="255"/>
    <col min="13330" max="13330" width="7.25" style="255" customWidth="1"/>
    <col min="13331" max="13331" width="12.125" style="255" customWidth="1"/>
    <col min="13332" max="13332" width="5.375" style="255" bestFit="1" customWidth="1"/>
    <col min="13333" max="13333" width="11.625" style="255" customWidth="1"/>
    <col min="13334" max="13334" width="9" style="255" customWidth="1"/>
    <col min="13335" max="13335" width="5.75" style="255" customWidth="1"/>
    <col min="13336" max="13336" width="10.125" style="255" customWidth="1"/>
    <col min="13337" max="13337" width="5.75" style="255" customWidth="1"/>
    <col min="13338" max="13338" width="10.125" style="255" customWidth="1"/>
    <col min="13339" max="13339" width="5.625" style="255" customWidth="1"/>
    <col min="13340" max="13340" width="10.125" style="255" customWidth="1"/>
    <col min="13341" max="13341" width="5.625" style="255" customWidth="1"/>
    <col min="13342" max="13342" width="10.125" style="255" customWidth="1"/>
    <col min="13343" max="13343" width="5.625" style="255" customWidth="1"/>
    <col min="13344" max="13344" width="10.125" style="255" customWidth="1"/>
    <col min="13345" max="13345" width="5.375" style="255" customWidth="1"/>
    <col min="13346" max="13346" width="10.125" style="255" customWidth="1"/>
    <col min="13347" max="13347" width="5.75" style="255" customWidth="1"/>
    <col min="13348" max="13348" width="10.125" style="255" customWidth="1"/>
    <col min="13349" max="13349" width="5.875" style="255" customWidth="1"/>
    <col min="13350" max="13350" width="10.125" style="255" customWidth="1"/>
    <col min="13351" max="13351" width="5.625" style="255" customWidth="1"/>
    <col min="13352" max="13352" width="10.125" style="255" customWidth="1"/>
    <col min="13353" max="13353" width="5.625" style="255" customWidth="1"/>
    <col min="13354" max="13354" width="9.125" style="255"/>
    <col min="13355" max="13355" width="5.375" style="255" customWidth="1"/>
    <col min="13356" max="13356" width="9.125" style="255"/>
    <col min="13357" max="13357" width="5.875" style="255" customWidth="1"/>
    <col min="13358" max="13358" width="9.125" style="255"/>
    <col min="13359" max="13359" width="5.875" style="255" customWidth="1"/>
    <col min="13360" max="13564" width="9.125" style="255"/>
    <col min="13565" max="13565" width="42.75" style="255" customWidth="1"/>
    <col min="13566" max="13566" width="8" style="255" customWidth="1"/>
    <col min="13567" max="13567" width="11.375" style="255" customWidth="1"/>
    <col min="13568" max="13568" width="8.75" style="255" customWidth="1"/>
    <col min="13569" max="13569" width="10.75" style="255" customWidth="1"/>
    <col min="13570" max="13570" width="7.625" style="255" customWidth="1"/>
    <col min="13571" max="13571" width="12.125" style="255" customWidth="1"/>
    <col min="13572" max="13572" width="6.875" style="255" customWidth="1"/>
    <col min="13573" max="13573" width="11.375" style="255" customWidth="1"/>
    <col min="13574" max="13574" width="9" style="255" customWidth="1"/>
    <col min="13575" max="13575" width="10.125" style="255" customWidth="1"/>
    <col min="13576" max="13576" width="7.875" style="255" customWidth="1"/>
    <col min="13577" max="13577" width="14.75" style="255" customWidth="1"/>
    <col min="13578" max="13578" width="7.625" style="255" customWidth="1"/>
    <col min="13579" max="13579" width="11.375" style="255" customWidth="1"/>
    <col min="13580" max="13580" width="7.625" style="255" customWidth="1"/>
    <col min="13581" max="13581" width="11.25" style="255" customWidth="1"/>
    <col min="13582" max="13582" width="6.875" style="255" customWidth="1"/>
    <col min="13583" max="13583" width="11.625" style="255" customWidth="1"/>
    <col min="13584" max="13584" width="5.75" style="255" bestFit="1" customWidth="1"/>
    <col min="13585" max="13585" width="9.125" style="255"/>
    <col min="13586" max="13586" width="7.25" style="255" customWidth="1"/>
    <col min="13587" max="13587" width="12.125" style="255" customWidth="1"/>
    <col min="13588" max="13588" width="5.375" style="255" bestFit="1" customWidth="1"/>
    <col min="13589" max="13589" width="11.625" style="255" customWidth="1"/>
    <col min="13590" max="13590" width="9" style="255" customWidth="1"/>
    <col min="13591" max="13591" width="5.75" style="255" customWidth="1"/>
    <col min="13592" max="13592" width="10.125" style="255" customWidth="1"/>
    <col min="13593" max="13593" width="5.75" style="255" customWidth="1"/>
    <col min="13594" max="13594" width="10.125" style="255" customWidth="1"/>
    <col min="13595" max="13595" width="5.625" style="255" customWidth="1"/>
    <col min="13596" max="13596" width="10.125" style="255" customWidth="1"/>
    <col min="13597" max="13597" width="5.625" style="255" customWidth="1"/>
    <col min="13598" max="13598" width="10.125" style="255" customWidth="1"/>
    <col min="13599" max="13599" width="5.625" style="255" customWidth="1"/>
    <col min="13600" max="13600" width="10.125" style="255" customWidth="1"/>
    <col min="13601" max="13601" width="5.375" style="255" customWidth="1"/>
    <col min="13602" max="13602" width="10.125" style="255" customWidth="1"/>
    <col min="13603" max="13603" width="5.75" style="255" customWidth="1"/>
    <col min="13604" max="13604" width="10.125" style="255" customWidth="1"/>
    <col min="13605" max="13605" width="5.875" style="255" customWidth="1"/>
    <col min="13606" max="13606" width="10.125" style="255" customWidth="1"/>
    <col min="13607" max="13607" width="5.625" style="255" customWidth="1"/>
    <col min="13608" max="13608" width="10.125" style="255" customWidth="1"/>
    <col min="13609" max="13609" width="5.625" style="255" customWidth="1"/>
    <col min="13610" max="13610" width="9.125" style="255"/>
    <col min="13611" max="13611" width="5.375" style="255" customWidth="1"/>
    <col min="13612" max="13612" width="9.125" style="255"/>
    <col min="13613" max="13613" width="5.875" style="255" customWidth="1"/>
    <col min="13614" max="13614" width="9.125" style="255"/>
    <col min="13615" max="13615" width="5.875" style="255" customWidth="1"/>
    <col min="13616" max="13820" width="9.125" style="255"/>
    <col min="13821" max="13821" width="42.75" style="255" customWidth="1"/>
    <col min="13822" max="13822" width="8" style="255" customWidth="1"/>
    <col min="13823" max="13823" width="11.375" style="255" customWidth="1"/>
    <col min="13824" max="13824" width="8.75" style="255" customWidth="1"/>
    <col min="13825" max="13825" width="10.75" style="255" customWidth="1"/>
    <col min="13826" max="13826" width="7.625" style="255" customWidth="1"/>
    <col min="13827" max="13827" width="12.125" style="255" customWidth="1"/>
    <col min="13828" max="13828" width="6.875" style="255" customWidth="1"/>
    <col min="13829" max="13829" width="11.375" style="255" customWidth="1"/>
    <col min="13830" max="13830" width="9" style="255" customWidth="1"/>
    <col min="13831" max="13831" width="10.125" style="255" customWidth="1"/>
    <col min="13832" max="13832" width="7.875" style="255" customWidth="1"/>
    <col min="13833" max="13833" width="14.75" style="255" customWidth="1"/>
    <col min="13834" max="13834" width="7.625" style="255" customWidth="1"/>
    <col min="13835" max="13835" width="11.375" style="255" customWidth="1"/>
    <col min="13836" max="13836" width="7.625" style="255" customWidth="1"/>
    <col min="13837" max="13837" width="11.25" style="255" customWidth="1"/>
    <col min="13838" max="13838" width="6.875" style="255" customWidth="1"/>
    <col min="13839" max="13839" width="11.625" style="255" customWidth="1"/>
    <col min="13840" max="13840" width="5.75" style="255" bestFit="1" customWidth="1"/>
    <col min="13841" max="13841" width="9.125" style="255"/>
    <col min="13842" max="13842" width="7.25" style="255" customWidth="1"/>
    <col min="13843" max="13843" width="12.125" style="255" customWidth="1"/>
    <col min="13844" max="13844" width="5.375" style="255" bestFit="1" customWidth="1"/>
    <col min="13845" max="13845" width="11.625" style="255" customWidth="1"/>
    <col min="13846" max="13846" width="9" style="255" customWidth="1"/>
    <col min="13847" max="13847" width="5.75" style="255" customWidth="1"/>
    <col min="13848" max="13848" width="10.125" style="255" customWidth="1"/>
    <col min="13849" max="13849" width="5.75" style="255" customWidth="1"/>
    <col min="13850" max="13850" width="10.125" style="255" customWidth="1"/>
    <col min="13851" max="13851" width="5.625" style="255" customWidth="1"/>
    <col min="13852" max="13852" width="10.125" style="255" customWidth="1"/>
    <col min="13853" max="13853" width="5.625" style="255" customWidth="1"/>
    <col min="13854" max="13854" width="10.125" style="255" customWidth="1"/>
    <col min="13855" max="13855" width="5.625" style="255" customWidth="1"/>
    <col min="13856" max="13856" width="10.125" style="255" customWidth="1"/>
    <col min="13857" max="13857" width="5.375" style="255" customWidth="1"/>
    <col min="13858" max="13858" width="10.125" style="255" customWidth="1"/>
    <col min="13859" max="13859" width="5.75" style="255" customWidth="1"/>
    <col min="13860" max="13860" width="10.125" style="255" customWidth="1"/>
    <col min="13861" max="13861" width="5.875" style="255" customWidth="1"/>
    <col min="13862" max="13862" width="10.125" style="255" customWidth="1"/>
    <col min="13863" max="13863" width="5.625" style="255" customWidth="1"/>
    <col min="13864" max="13864" width="10.125" style="255" customWidth="1"/>
    <col min="13865" max="13865" width="5.625" style="255" customWidth="1"/>
    <col min="13866" max="13866" width="9.125" style="255"/>
    <col min="13867" max="13867" width="5.375" style="255" customWidth="1"/>
    <col min="13868" max="13868" width="9.125" style="255"/>
    <col min="13869" max="13869" width="5.875" style="255" customWidth="1"/>
    <col min="13870" max="13870" width="9.125" style="255"/>
    <col min="13871" max="13871" width="5.875" style="255" customWidth="1"/>
    <col min="13872" max="14076" width="9.125" style="255"/>
    <col min="14077" max="14077" width="42.75" style="255" customWidth="1"/>
    <col min="14078" max="14078" width="8" style="255" customWidth="1"/>
    <col min="14079" max="14079" width="11.375" style="255" customWidth="1"/>
    <col min="14080" max="14080" width="8.75" style="255" customWidth="1"/>
    <col min="14081" max="14081" width="10.75" style="255" customWidth="1"/>
    <col min="14082" max="14082" width="7.625" style="255" customWidth="1"/>
    <col min="14083" max="14083" width="12.125" style="255" customWidth="1"/>
    <col min="14084" max="14084" width="6.875" style="255" customWidth="1"/>
    <col min="14085" max="14085" width="11.375" style="255" customWidth="1"/>
    <col min="14086" max="14086" width="9" style="255" customWidth="1"/>
    <col min="14087" max="14087" width="10.125" style="255" customWidth="1"/>
    <col min="14088" max="14088" width="7.875" style="255" customWidth="1"/>
    <col min="14089" max="14089" width="14.75" style="255" customWidth="1"/>
    <col min="14090" max="14090" width="7.625" style="255" customWidth="1"/>
    <col min="14091" max="14091" width="11.375" style="255" customWidth="1"/>
    <col min="14092" max="14092" width="7.625" style="255" customWidth="1"/>
    <col min="14093" max="14093" width="11.25" style="255" customWidth="1"/>
    <col min="14094" max="14094" width="6.875" style="255" customWidth="1"/>
    <col min="14095" max="14095" width="11.625" style="255" customWidth="1"/>
    <col min="14096" max="14096" width="5.75" style="255" bestFit="1" customWidth="1"/>
    <col min="14097" max="14097" width="9.125" style="255"/>
    <col min="14098" max="14098" width="7.25" style="255" customWidth="1"/>
    <col min="14099" max="14099" width="12.125" style="255" customWidth="1"/>
    <col min="14100" max="14100" width="5.375" style="255" bestFit="1" customWidth="1"/>
    <col min="14101" max="14101" width="11.625" style="255" customWidth="1"/>
    <col min="14102" max="14102" width="9" style="255" customWidth="1"/>
    <col min="14103" max="14103" width="5.75" style="255" customWidth="1"/>
    <col min="14104" max="14104" width="10.125" style="255" customWidth="1"/>
    <col min="14105" max="14105" width="5.75" style="255" customWidth="1"/>
    <col min="14106" max="14106" width="10.125" style="255" customWidth="1"/>
    <col min="14107" max="14107" width="5.625" style="255" customWidth="1"/>
    <col min="14108" max="14108" width="10.125" style="255" customWidth="1"/>
    <col min="14109" max="14109" width="5.625" style="255" customWidth="1"/>
    <col min="14110" max="14110" width="10.125" style="255" customWidth="1"/>
    <col min="14111" max="14111" width="5.625" style="255" customWidth="1"/>
    <col min="14112" max="14112" width="10.125" style="255" customWidth="1"/>
    <col min="14113" max="14113" width="5.375" style="255" customWidth="1"/>
    <col min="14114" max="14114" width="10.125" style="255" customWidth="1"/>
    <col min="14115" max="14115" width="5.75" style="255" customWidth="1"/>
    <col min="14116" max="14116" width="10.125" style="255" customWidth="1"/>
    <col min="14117" max="14117" width="5.875" style="255" customWidth="1"/>
    <col min="14118" max="14118" width="10.125" style="255" customWidth="1"/>
    <col min="14119" max="14119" width="5.625" style="255" customWidth="1"/>
    <col min="14120" max="14120" width="10.125" style="255" customWidth="1"/>
    <col min="14121" max="14121" width="5.625" style="255" customWidth="1"/>
    <col min="14122" max="14122" width="9.125" style="255"/>
    <col min="14123" max="14123" width="5.375" style="255" customWidth="1"/>
    <col min="14124" max="14124" width="9.125" style="255"/>
    <col min="14125" max="14125" width="5.875" style="255" customWidth="1"/>
    <col min="14126" max="14126" width="9.125" style="255"/>
    <col min="14127" max="14127" width="5.875" style="255" customWidth="1"/>
    <col min="14128" max="14332" width="9.125" style="255"/>
    <col min="14333" max="14333" width="42.75" style="255" customWidth="1"/>
    <col min="14334" max="14334" width="8" style="255" customWidth="1"/>
    <col min="14335" max="14335" width="11.375" style="255" customWidth="1"/>
    <col min="14336" max="14336" width="8.75" style="255" customWidth="1"/>
    <col min="14337" max="14337" width="10.75" style="255" customWidth="1"/>
    <col min="14338" max="14338" width="7.625" style="255" customWidth="1"/>
    <col min="14339" max="14339" width="12.125" style="255" customWidth="1"/>
    <col min="14340" max="14340" width="6.875" style="255" customWidth="1"/>
    <col min="14341" max="14341" width="11.375" style="255" customWidth="1"/>
    <col min="14342" max="14342" width="9" style="255" customWidth="1"/>
    <col min="14343" max="14343" width="10.125" style="255" customWidth="1"/>
    <col min="14344" max="14344" width="7.875" style="255" customWidth="1"/>
    <col min="14345" max="14345" width="14.75" style="255" customWidth="1"/>
    <col min="14346" max="14346" width="7.625" style="255" customWidth="1"/>
    <col min="14347" max="14347" width="11.375" style="255" customWidth="1"/>
    <col min="14348" max="14348" width="7.625" style="255" customWidth="1"/>
    <col min="14349" max="14349" width="11.25" style="255" customWidth="1"/>
    <col min="14350" max="14350" width="6.875" style="255" customWidth="1"/>
    <col min="14351" max="14351" width="11.625" style="255" customWidth="1"/>
    <col min="14352" max="14352" width="5.75" style="255" bestFit="1" customWidth="1"/>
    <col min="14353" max="14353" width="9.125" style="255"/>
    <col min="14354" max="14354" width="7.25" style="255" customWidth="1"/>
    <col min="14355" max="14355" width="12.125" style="255" customWidth="1"/>
    <col min="14356" max="14356" width="5.375" style="255" bestFit="1" customWidth="1"/>
    <col min="14357" max="14357" width="11.625" style="255" customWidth="1"/>
    <col min="14358" max="14358" width="9" style="255" customWidth="1"/>
    <col min="14359" max="14359" width="5.75" style="255" customWidth="1"/>
    <col min="14360" max="14360" width="10.125" style="255" customWidth="1"/>
    <col min="14361" max="14361" width="5.75" style="255" customWidth="1"/>
    <col min="14362" max="14362" width="10.125" style="255" customWidth="1"/>
    <col min="14363" max="14363" width="5.625" style="255" customWidth="1"/>
    <col min="14364" max="14364" width="10.125" style="255" customWidth="1"/>
    <col min="14365" max="14365" width="5.625" style="255" customWidth="1"/>
    <col min="14366" max="14366" width="10.125" style="255" customWidth="1"/>
    <col min="14367" max="14367" width="5.625" style="255" customWidth="1"/>
    <col min="14368" max="14368" width="10.125" style="255" customWidth="1"/>
    <col min="14369" max="14369" width="5.375" style="255" customWidth="1"/>
    <col min="14370" max="14370" width="10.125" style="255" customWidth="1"/>
    <col min="14371" max="14371" width="5.75" style="255" customWidth="1"/>
    <col min="14372" max="14372" width="10.125" style="255" customWidth="1"/>
    <col min="14373" max="14373" width="5.875" style="255" customWidth="1"/>
    <col min="14374" max="14374" width="10.125" style="255" customWidth="1"/>
    <col min="14375" max="14375" width="5.625" style="255" customWidth="1"/>
    <col min="14376" max="14376" width="10.125" style="255" customWidth="1"/>
    <col min="14377" max="14377" width="5.625" style="255" customWidth="1"/>
    <col min="14378" max="14378" width="9.125" style="255"/>
    <col min="14379" max="14379" width="5.375" style="255" customWidth="1"/>
    <col min="14380" max="14380" width="9.125" style="255"/>
    <col min="14381" max="14381" width="5.875" style="255" customWidth="1"/>
    <col min="14382" max="14382" width="9.125" style="255"/>
    <col min="14383" max="14383" width="5.875" style="255" customWidth="1"/>
    <col min="14384" max="14588" width="9.125" style="255"/>
    <col min="14589" max="14589" width="42.75" style="255" customWidth="1"/>
    <col min="14590" max="14590" width="8" style="255" customWidth="1"/>
    <col min="14591" max="14591" width="11.375" style="255" customWidth="1"/>
    <col min="14592" max="14592" width="8.75" style="255" customWidth="1"/>
    <col min="14593" max="14593" width="10.75" style="255" customWidth="1"/>
    <col min="14594" max="14594" width="7.625" style="255" customWidth="1"/>
    <col min="14595" max="14595" width="12.125" style="255" customWidth="1"/>
    <col min="14596" max="14596" width="6.875" style="255" customWidth="1"/>
    <col min="14597" max="14597" width="11.375" style="255" customWidth="1"/>
    <col min="14598" max="14598" width="9" style="255" customWidth="1"/>
    <col min="14599" max="14599" width="10.125" style="255" customWidth="1"/>
    <col min="14600" max="14600" width="7.875" style="255" customWidth="1"/>
    <col min="14601" max="14601" width="14.75" style="255" customWidth="1"/>
    <col min="14602" max="14602" width="7.625" style="255" customWidth="1"/>
    <col min="14603" max="14603" width="11.375" style="255" customWidth="1"/>
    <col min="14604" max="14604" width="7.625" style="255" customWidth="1"/>
    <col min="14605" max="14605" width="11.25" style="255" customWidth="1"/>
    <col min="14606" max="14606" width="6.875" style="255" customWidth="1"/>
    <col min="14607" max="14607" width="11.625" style="255" customWidth="1"/>
    <col min="14608" max="14608" width="5.75" style="255" bestFit="1" customWidth="1"/>
    <col min="14609" max="14609" width="9.125" style="255"/>
    <col min="14610" max="14610" width="7.25" style="255" customWidth="1"/>
    <col min="14611" max="14611" width="12.125" style="255" customWidth="1"/>
    <col min="14612" max="14612" width="5.375" style="255" bestFit="1" customWidth="1"/>
    <col min="14613" max="14613" width="11.625" style="255" customWidth="1"/>
    <col min="14614" max="14614" width="9" style="255" customWidth="1"/>
    <col min="14615" max="14615" width="5.75" style="255" customWidth="1"/>
    <col min="14616" max="14616" width="10.125" style="255" customWidth="1"/>
    <col min="14617" max="14617" width="5.75" style="255" customWidth="1"/>
    <col min="14618" max="14618" width="10.125" style="255" customWidth="1"/>
    <col min="14619" max="14619" width="5.625" style="255" customWidth="1"/>
    <col min="14620" max="14620" width="10.125" style="255" customWidth="1"/>
    <col min="14621" max="14621" width="5.625" style="255" customWidth="1"/>
    <col min="14622" max="14622" width="10.125" style="255" customWidth="1"/>
    <col min="14623" max="14623" width="5.625" style="255" customWidth="1"/>
    <col min="14624" max="14624" width="10.125" style="255" customWidth="1"/>
    <col min="14625" max="14625" width="5.375" style="255" customWidth="1"/>
    <col min="14626" max="14626" width="10.125" style="255" customWidth="1"/>
    <col min="14627" max="14627" width="5.75" style="255" customWidth="1"/>
    <col min="14628" max="14628" width="10.125" style="255" customWidth="1"/>
    <col min="14629" max="14629" width="5.875" style="255" customWidth="1"/>
    <col min="14630" max="14630" width="10.125" style="255" customWidth="1"/>
    <col min="14631" max="14631" width="5.625" style="255" customWidth="1"/>
    <col min="14632" max="14632" width="10.125" style="255" customWidth="1"/>
    <col min="14633" max="14633" width="5.625" style="255" customWidth="1"/>
    <col min="14634" max="14634" width="9.125" style="255"/>
    <col min="14635" max="14635" width="5.375" style="255" customWidth="1"/>
    <col min="14636" max="14636" width="9.125" style="255"/>
    <col min="14637" max="14637" width="5.875" style="255" customWidth="1"/>
    <col min="14638" max="14638" width="9.125" style="255"/>
    <col min="14639" max="14639" width="5.875" style="255" customWidth="1"/>
    <col min="14640" max="14844" width="9.125" style="255"/>
    <col min="14845" max="14845" width="42.75" style="255" customWidth="1"/>
    <col min="14846" max="14846" width="8" style="255" customWidth="1"/>
    <col min="14847" max="14847" width="11.375" style="255" customWidth="1"/>
    <col min="14848" max="14848" width="8.75" style="255" customWidth="1"/>
    <col min="14849" max="14849" width="10.75" style="255" customWidth="1"/>
    <col min="14850" max="14850" width="7.625" style="255" customWidth="1"/>
    <col min="14851" max="14851" width="12.125" style="255" customWidth="1"/>
    <col min="14852" max="14852" width="6.875" style="255" customWidth="1"/>
    <col min="14853" max="14853" width="11.375" style="255" customWidth="1"/>
    <col min="14854" max="14854" width="9" style="255" customWidth="1"/>
    <col min="14855" max="14855" width="10.125" style="255" customWidth="1"/>
    <col min="14856" max="14856" width="7.875" style="255" customWidth="1"/>
    <col min="14857" max="14857" width="14.75" style="255" customWidth="1"/>
    <col min="14858" max="14858" width="7.625" style="255" customWidth="1"/>
    <col min="14859" max="14859" width="11.375" style="255" customWidth="1"/>
    <col min="14860" max="14860" width="7.625" style="255" customWidth="1"/>
    <col min="14861" max="14861" width="11.25" style="255" customWidth="1"/>
    <col min="14862" max="14862" width="6.875" style="255" customWidth="1"/>
    <col min="14863" max="14863" width="11.625" style="255" customWidth="1"/>
    <col min="14864" max="14864" width="5.75" style="255" bestFit="1" customWidth="1"/>
    <col min="14865" max="14865" width="9.125" style="255"/>
    <col min="14866" max="14866" width="7.25" style="255" customWidth="1"/>
    <col min="14867" max="14867" width="12.125" style="255" customWidth="1"/>
    <col min="14868" max="14868" width="5.375" style="255" bestFit="1" customWidth="1"/>
    <col min="14869" max="14869" width="11.625" style="255" customWidth="1"/>
    <col min="14870" max="14870" width="9" style="255" customWidth="1"/>
    <col min="14871" max="14871" width="5.75" style="255" customWidth="1"/>
    <col min="14872" max="14872" width="10.125" style="255" customWidth="1"/>
    <col min="14873" max="14873" width="5.75" style="255" customWidth="1"/>
    <col min="14874" max="14874" width="10.125" style="255" customWidth="1"/>
    <col min="14875" max="14875" width="5.625" style="255" customWidth="1"/>
    <col min="14876" max="14876" width="10.125" style="255" customWidth="1"/>
    <col min="14877" max="14877" width="5.625" style="255" customWidth="1"/>
    <col min="14878" max="14878" width="10.125" style="255" customWidth="1"/>
    <col min="14879" max="14879" width="5.625" style="255" customWidth="1"/>
    <col min="14880" max="14880" width="10.125" style="255" customWidth="1"/>
    <col min="14881" max="14881" width="5.375" style="255" customWidth="1"/>
    <col min="14882" max="14882" width="10.125" style="255" customWidth="1"/>
    <col min="14883" max="14883" width="5.75" style="255" customWidth="1"/>
    <col min="14884" max="14884" width="10.125" style="255" customWidth="1"/>
    <col min="14885" max="14885" width="5.875" style="255" customWidth="1"/>
    <col min="14886" max="14886" width="10.125" style="255" customWidth="1"/>
    <col min="14887" max="14887" width="5.625" style="255" customWidth="1"/>
    <col min="14888" max="14888" width="10.125" style="255" customWidth="1"/>
    <col min="14889" max="14889" width="5.625" style="255" customWidth="1"/>
    <col min="14890" max="14890" width="9.125" style="255"/>
    <col min="14891" max="14891" width="5.375" style="255" customWidth="1"/>
    <col min="14892" max="14892" width="9.125" style="255"/>
    <col min="14893" max="14893" width="5.875" style="255" customWidth="1"/>
    <col min="14894" max="14894" width="9.125" style="255"/>
    <col min="14895" max="14895" width="5.875" style="255" customWidth="1"/>
    <col min="14896" max="15100" width="9.125" style="255"/>
    <col min="15101" max="15101" width="42.75" style="255" customWidth="1"/>
    <col min="15102" max="15102" width="8" style="255" customWidth="1"/>
    <col min="15103" max="15103" width="11.375" style="255" customWidth="1"/>
    <col min="15104" max="15104" width="8.75" style="255" customWidth="1"/>
    <col min="15105" max="15105" width="10.75" style="255" customWidth="1"/>
    <col min="15106" max="15106" width="7.625" style="255" customWidth="1"/>
    <col min="15107" max="15107" width="12.125" style="255" customWidth="1"/>
    <col min="15108" max="15108" width="6.875" style="255" customWidth="1"/>
    <col min="15109" max="15109" width="11.375" style="255" customWidth="1"/>
    <col min="15110" max="15110" width="9" style="255" customWidth="1"/>
    <col min="15111" max="15111" width="10.125" style="255" customWidth="1"/>
    <col min="15112" max="15112" width="7.875" style="255" customWidth="1"/>
    <col min="15113" max="15113" width="14.75" style="255" customWidth="1"/>
    <col min="15114" max="15114" width="7.625" style="255" customWidth="1"/>
    <col min="15115" max="15115" width="11.375" style="255" customWidth="1"/>
    <col min="15116" max="15116" width="7.625" style="255" customWidth="1"/>
    <col min="15117" max="15117" width="11.25" style="255" customWidth="1"/>
    <col min="15118" max="15118" width="6.875" style="255" customWidth="1"/>
    <col min="15119" max="15119" width="11.625" style="255" customWidth="1"/>
    <col min="15120" max="15120" width="5.75" style="255" bestFit="1" customWidth="1"/>
    <col min="15121" max="15121" width="9.125" style="255"/>
    <col min="15122" max="15122" width="7.25" style="255" customWidth="1"/>
    <col min="15123" max="15123" width="12.125" style="255" customWidth="1"/>
    <col min="15124" max="15124" width="5.375" style="255" bestFit="1" customWidth="1"/>
    <col min="15125" max="15125" width="11.625" style="255" customWidth="1"/>
    <col min="15126" max="15126" width="9" style="255" customWidth="1"/>
    <col min="15127" max="15127" width="5.75" style="255" customWidth="1"/>
    <col min="15128" max="15128" width="10.125" style="255" customWidth="1"/>
    <col min="15129" max="15129" width="5.75" style="255" customWidth="1"/>
    <col min="15130" max="15130" width="10.125" style="255" customWidth="1"/>
    <col min="15131" max="15131" width="5.625" style="255" customWidth="1"/>
    <col min="15132" max="15132" width="10.125" style="255" customWidth="1"/>
    <col min="15133" max="15133" width="5.625" style="255" customWidth="1"/>
    <col min="15134" max="15134" width="10.125" style="255" customWidth="1"/>
    <col min="15135" max="15135" width="5.625" style="255" customWidth="1"/>
    <col min="15136" max="15136" width="10.125" style="255" customWidth="1"/>
    <col min="15137" max="15137" width="5.375" style="255" customWidth="1"/>
    <col min="15138" max="15138" width="10.125" style="255" customWidth="1"/>
    <col min="15139" max="15139" width="5.75" style="255" customWidth="1"/>
    <col min="15140" max="15140" width="10.125" style="255" customWidth="1"/>
    <col min="15141" max="15141" width="5.875" style="255" customWidth="1"/>
    <col min="15142" max="15142" width="10.125" style="255" customWidth="1"/>
    <col min="15143" max="15143" width="5.625" style="255" customWidth="1"/>
    <col min="15144" max="15144" width="10.125" style="255" customWidth="1"/>
    <col min="15145" max="15145" width="5.625" style="255" customWidth="1"/>
    <col min="15146" max="15146" width="9.125" style="255"/>
    <col min="15147" max="15147" width="5.375" style="255" customWidth="1"/>
    <col min="15148" max="15148" width="9.125" style="255"/>
    <col min="15149" max="15149" width="5.875" style="255" customWidth="1"/>
    <col min="15150" max="15150" width="9.125" style="255"/>
    <col min="15151" max="15151" width="5.875" style="255" customWidth="1"/>
    <col min="15152" max="15356" width="9.125" style="255"/>
    <col min="15357" max="15357" width="42.75" style="255" customWidth="1"/>
    <col min="15358" max="15358" width="8" style="255" customWidth="1"/>
    <col min="15359" max="15359" width="11.375" style="255" customWidth="1"/>
    <col min="15360" max="15360" width="8.75" style="255" customWidth="1"/>
    <col min="15361" max="15361" width="10.75" style="255" customWidth="1"/>
    <col min="15362" max="15362" width="7.625" style="255" customWidth="1"/>
    <col min="15363" max="15363" width="12.125" style="255" customWidth="1"/>
    <col min="15364" max="15364" width="6.875" style="255" customWidth="1"/>
    <col min="15365" max="15365" width="11.375" style="255" customWidth="1"/>
    <col min="15366" max="15366" width="9" style="255" customWidth="1"/>
    <col min="15367" max="15367" width="10.125" style="255" customWidth="1"/>
    <col min="15368" max="15368" width="7.875" style="255" customWidth="1"/>
    <col min="15369" max="15369" width="14.75" style="255" customWidth="1"/>
    <col min="15370" max="15370" width="7.625" style="255" customWidth="1"/>
    <col min="15371" max="15371" width="11.375" style="255" customWidth="1"/>
    <col min="15372" max="15372" width="7.625" style="255" customWidth="1"/>
    <col min="15373" max="15373" width="11.25" style="255" customWidth="1"/>
    <col min="15374" max="15374" width="6.875" style="255" customWidth="1"/>
    <col min="15375" max="15375" width="11.625" style="255" customWidth="1"/>
    <col min="15376" max="15376" width="5.75" style="255" bestFit="1" customWidth="1"/>
    <col min="15377" max="15377" width="9.125" style="255"/>
    <col min="15378" max="15378" width="7.25" style="255" customWidth="1"/>
    <col min="15379" max="15379" width="12.125" style="255" customWidth="1"/>
    <col min="15380" max="15380" width="5.375" style="255" bestFit="1" customWidth="1"/>
    <col min="15381" max="15381" width="11.625" style="255" customWidth="1"/>
    <col min="15382" max="15382" width="9" style="255" customWidth="1"/>
    <col min="15383" max="15383" width="5.75" style="255" customWidth="1"/>
    <col min="15384" max="15384" width="10.125" style="255" customWidth="1"/>
    <col min="15385" max="15385" width="5.75" style="255" customWidth="1"/>
    <col min="15386" max="15386" width="10.125" style="255" customWidth="1"/>
    <col min="15387" max="15387" width="5.625" style="255" customWidth="1"/>
    <col min="15388" max="15388" width="10.125" style="255" customWidth="1"/>
    <col min="15389" max="15389" width="5.625" style="255" customWidth="1"/>
    <col min="15390" max="15390" width="10.125" style="255" customWidth="1"/>
    <col min="15391" max="15391" width="5.625" style="255" customWidth="1"/>
    <col min="15392" max="15392" width="10.125" style="255" customWidth="1"/>
    <col min="15393" max="15393" width="5.375" style="255" customWidth="1"/>
    <col min="15394" max="15394" width="10.125" style="255" customWidth="1"/>
    <col min="15395" max="15395" width="5.75" style="255" customWidth="1"/>
    <col min="15396" max="15396" width="10.125" style="255" customWidth="1"/>
    <col min="15397" max="15397" width="5.875" style="255" customWidth="1"/>
    <col min="15398" max="15398" width="10.125" style="255" customWidth="1"/>
    <col min="15399" max="15399" width="5.625" style="255" customWidth="1"/>
    <col min="15400" max="15400" width="10.125" style="255" customWidth="1"/>
    <col min="15401" max="15401" width="5.625" style="255" customWidth="1"/>
    <col min="15402" max="15402" width="9.125" style="255"/>
    <col min="15403" max="15403" width="5.375" style="255" customWidth="1"/>
    <col min="15404" max="15404" width="9.125" style="255"/>
    <col min="15405" max="15405" width="5.875" style="255" customWidth="1"/>
    <col min="15406" max="15406" width="9.125" style="255"/>
    <col min="15407" max="15407" width="5.875" style="255" customWidth="1"/>
    <col min="15408" max="15612" width="9.125" style="255"/>
    <col min="15613" max="15613" width="42.75" style="255" customWidth="1"/>
    <col min="15614" max="15614" width="8" style="255" customWidth="1"/>
    <col min="15615" max="15615" width="11.375" style="255" customWidth="1"/>
    <col min="15616" max="15616" width="8.75" style="255" customWidth="1"/>
    <col min="15617" max="15617" width="10.75" style="255" customWidth="1"/>
    <col min="15618" max="15618" width="7.625" style="255" customWidth="1"/>
    <col min="15619" max="15619" width="12.125" style="255" customWidth="1"/>
    <col min="15620" max="15620" width="6.875" style="255" customWidth="1"/>
    <col min="15621" max="15621" width="11.375" style="255" customWidth="1"/>
    <col min="15622" max="15622" width="9" style="255" customWidth="1"/>
    <col min="15623" max="15623" width="10.125" style="255" customWidth="1"/>
    <col min="15624" max="15624" width="7.875" style="255" customWidth="1"/>
    <col min="15625" max="15625" width="14.75" style="255" customWidth="1"/>
    <col min="15626" max="15626" width="7.625" style="255" customWidth="1"/>
    <col min="15627" max="15627" width="11.375" style="255" customWidth="1"/>
    <col min="15628" max="15628" width="7.625" style="255" customWidth="1"/>
    <col min="15629" max="15629" width="11.25" style="255" customWidth="1"/>
    <col min="15630" max="15630" width="6.875" style="255" customWidth="1"/>
    <col min="15631" max="15631" width="11.625" style="255" customWidth="1"/>
    <col min="15632" max="15632" width="5.75" style="255" bestFit="1" customWidth="1"/>
    <col min="15633" max="15633" width="9.125" style="255"/>
    <col min="15634" max="15634" width="7.25" style="255" customWidth="1"/>
    <col min="15635" max="15635" width="12.125" style="255" customWidth="1"/>
    <col min="15636" max="15636" width="5.375" style="255" bestFit="1" customWidth="1"/>
    <col min="15637" max="15637" width="11.625" style="255" customWidth="1"/>
    <col min="15638" max="15638" width="9" style="255" customWidth="1"/>
    <col min="15639" max="15639" width="5.75" style="255" customWidth="1"/>
    <col min="15640" max="15640" width="10.125" style="255" customWidth="1"/>
    <col min="15641" max="15641" width="5.75" style="255" customWidth="1"/>
    <col min="15642" max="15642" width="10.125" style="255" customWidth="1"/>
    <col min="15643" max="15643" width="5.625" style="255" customWidth="1"/>
    <col min="15644" max="15644" width="10.125" style="255" customWidth="1"/>
    <col min="15645" max="15645" width="5.625" style="255" customWidth="1"/>
    <col min="15646" max="15646" width="10.125" style="255" customWidth="1"/>
    <col min="15647" max="15647" width="5.625" style="255" customWidth="1"/>
    <col min="15648" max="15648" width="10.125" style="255" customWidth="1"/>
    <col min="15649" max="15649" width="5.375" style="255" customWidth="1"/>
    <col min="15650" max="15650" width="10.125" style="255" customWidth="1"/>
    <col min="15651" max="15651" width="5.75" style="255" customWidth="1"/>
    <col min="15652" max="15652" width="10.125" style="255" customWidth="1"/>
    <col min="15653" max="15653" width="5.875" style="255" customWidth="1"/>
    <col min="15654" max="15654" width="10.125" style="255" customWidth="1"/>
    <col min="15655" max="15655" width="5.625" style="255" customWidth="1"/>
    <col min="15656" max="15656" width="10.125" style="255" customWidth="1"/>
    <col min="15657" max="15657" width="5.625" style="255" customWidth="1"/>
    <col min="15658" max="15658" width="9.125" style="255"/>
    <col min="15659" max="15659" width="5.375" style="255" customWidth="1"/>
    <col min="15660" max="15660" width="9.125" style="255"/>
    <col min="15661" max="15661" width="5.875" style="255" customWidth="1"/>
    <col min="15662" max="15662" width="9.125" style="255"/>
    <col min="15663" max="15663" width="5.875" style="255" customWidth="1"/>
    <col min="15664" max="15868" width="9.125" style="255"/>
    <col min="15869" max="15869" width="42.75" style="255" customWidth="1"/>
    <col min="15870" max="15870" width="8" style="255" customWidth="1"/>
    <col min="15871" max="15871" width="11.375" style="255" customWidth="1"/>
    <col min="15872" max="15872" width="8.75" style="255" customWidth="1"/>
    <col min="15873" max="15873" width="10.75" style="255" customWidth="1"/>
    <col min="15874" max="15874" width="7.625" style="255" customWidth="1"/>
    <col min="15875" max="15875" width="12.125" style="255" customWidth="1"/>
    <col min="15876" max="15876" width="6.875" style="255" customWidth="1"/>
    <col min="15877" max="15877" width="11.375" style="255" customWidth="1"/>
    <col min="15878" max="15878" width="9" style="255" customWidth="1"/>
    <col min="15879" max="15879" width="10.125" style="255" customWidth="1"/>
    <col min="15880" max="15880" width="7.875" style="255" customWidth="1"/>
    <col min="15881" max="15881" width="14.75" style="255" customWidth="1"/>
    <col min="15882" max="15882" width="7.625" style="255" customWidth="1"/>
    <col min="15883" max="15883" width="11.375" style="255" customWidth="1"/>
    <col min="15884" max="15884" width="7.625" style="255" customWidth="1"/>
    <col min="15885" max="15885" width="11.25" style="255" customWidth="1"/>
    <col min="15886" max="15886" width="6.875" style="255" customWidth="1"/>
    <col min="15887" max="15887" width="11.625" style="255" customWidth="1"/>
    <col min="15888" max="15888" width="5.75" style="255" bestFit="1" customWidth="1"/>
    <col min="15889" max="15889" width="9.125" style="255"/>
    <col min="15890" max="15890" width="7.25" style="255" customWidth="1"/>
    <col min="15891" max="15891" width="12.125" style="255" customWidth="1"/>
    <col min="15892" max="15892" width="5.375" style="255" bestFit="1" customWidth="1"/>
    <col min="15893" max="15893" width="11.625" style="255" customWidth="1"/>
    <col min="15894" max="15894" width="9" style="255" customWidth="1"/>
    <col min="15895" max="15895" width="5.75" style="255" customWidth="1"/>
    <col min="15896" max="15896" width="10.125" style="255" customWidth="1"/>
    <col min="15897" max="15897" width="5.75" style="255" customWidth="1"/>
    <col min="15898" max="15898" width="10.125" style="255" customWidth="1"/>
    <col min="15899" max="15899" width="5.625" style="255" customWidth="1"/>
    <col min="15900" max="15900" width="10.125" style="255" customWidth="1"/>
    <col min="15901" max="15901" width="5.625" style="255" customWidth="1"/>
    <col min="15902" max="15902" width="10.125" style="255" customWidth="1"/>
    <col min="15903" max="15903" width="5.625" style="255" customWidth="1"/>
    <col min="15904" max="15904" width="10.125" style="255" customWidth="1"/>
    <col min="15905" max="15905" width="5.375" style="255" customWidth="1"/>
    <col min="15906" max="15906" width="10.125" style="255" customWidth="1"/>
    <col min="15907" max="15907" width="5.75" style="255" customWidth="1"/>
    <col min="15908" max="15908" width="10.125" style="255" customWidth="1"/>
    <col min="15909" max="15909" width="5.875" style="255" customWidth="1"/>
    <col min="15910" max="15910" width="10.125" style="255" customWidth="1"/>
    <col min="15911" max="15911" width="5.625" style="255" customWidth="1"/>
    <col min="15912" max="15912" width="10.125" style="255" customWidth="1"/>
    <col min="15913" max="15913" width="5.625" style="255" customWidth="1"/>
    <col min="15914" max="15914" width="9.125" style="255"/>
    <col min="15915" max="15915" width="5.375" style="255" customWidth="1"/>
    <col min="15916" max="15916" width="9.125" style="255"/>
    <col min="15917" max="15917" width="5.875" style="255" customWidth="1"/>
    <col min="15918" max="15918" width="9.125" style="255"/>
    <col min="15919" max="15919" width="5.875" style="255" customWidth="1"/>
    <col min="15920" max="16124" width="9.125" style="255"/>
    <col min="16125" max="16125" width="42.75" style="255" customWidth="1"/>
    <col min="16126" max="16126" width="8" style="255" customWidth="1"/>
    <col min="16127" max="16127" width="11.375" style="255" customWidth="1"/>
    <col min="16128" max="16128" width="8.75" style="255" customWidth="1"/>
    <col min="16129" max="16129" width="10.75" style="255" customWidth="1"/>
    <col min="16130" max="16130" width="7.625" style="255" customWidth="1"/>
    <col min="16131" max="16131" width="12.125" style="255" customWidth="1"/>
    <col min="16132" max="16132" width="6.875" style="255" customWidth="1"/>
    <col min="16133" max="16133" width="11.375" style="255" customWidth="1"/>
    <col min="16134" max="16134" width="9" style="255" customWidth="1"/>
    <col min="16135" max="16135" width="10.125" style="255" customWidth="1"/>
    <col min="16136" max="16136" width="7.875" style="255" customWidth="1"/>
    <col min="16137" max="16137" width="14.75" style="255" customWidth="1"/>
    <col min="16138" max="16138" width="7.625" style="255" customWidth="1"/>
    <col min="16139" max="16139" width="11.375" style="255" customWidth="1"/>
    <col min="16140" max="16140" width="7.625" style="255" customWidth="1"/>
    <col min="16141" max="16141" width="11.25" style="255" customWidth="1"/>
    <col min="16142" max="16142" width="6.875" style="255" customWidth="1"/>
    <col min="16143" max="16143" width="11.625" style="255" customWidth="1"/>
    <col min="16144" max="16144" width="5.75" style="255" bestFit="1" customWidth="1"/>
    <col min="16145" max="16145" width="9.125" style="255"/>
    <col min="16146" max="16146" width="7.25" style="255" customWidth="1"/>
    <col min="16147" max="16147" width="12.125" style="255" customWidth="1"/>
    <col min="16148" max="16148" width="5.375" style="255" bestFit="1" customWidth="1"/>
    <col min="16149" max="16149" width="11.625" style="255" customWidth="1"/>
    <col min="16150" max="16150" width="9" style="255" customWidth="1"/>
    <col min="16151" max="16151" width="5.75" style="255" customWidth="1"/>
    <col min="16152" max="16152" width="10.125" style="255" customWidth="1"/>
    <col min="16153" max="16153" width="5.75" style="255" customWidth="1"/>
    <col min="16154" max="16154" width="10.125" style="255" customWidth="1"/>
    <col min="16155" max="16155" width="5.625" style="255" customWidth="1"/>
    <col min="16156" max="16156" width="10.125" style="255" customWidth="1"/>
    <col min="16157" max="16157" width="5.625" style="255" customWidth="1"/>
    <col min="16158" max="16158" width="10.125" style="255" customWidth="1"/>
    <col min="16159" max="16159" width="5.625" style="255" customWidth="1"/>
    <col min="16160" max="16160" width="10.125" style="255" customWidth="1"/>
    <col min="16161" max="16161" width="5.375" style="255" customWidth="1"/>
    <col min="16162" max="16162" width="10.125" style="255" customWidth="1"/>
    <col min="16163" max="16163" width="5.75" style="255" customWidth="1"/>
    <col min="16164" max="16164" width="10.125" style="255" customWidth="1"/>
    <col min="16165" max="16165" width="5.875" style="255" customWidth="1"/>
    <col min="16166" max="16166" width="10.125" style="255" customWidth="1"/>
    <col min="16167" max="16167" width="5.625" style="255" customWidth="1"/>
    <col min="16168" max="16168" width="10.125" style="255" customWidth="1"/>
    <col min="16169" max="16169" width="5.625" style="255" customWidth="1"/>
    <col min="16170" max="16170" width="9.125" style="255"/>
    <col min="16171" max="16171" width="5.375" style="255" customWidth="1"/>
    <col min="16172" max="16172" width="9.125" style="255"/>
    <col min="16173" max="16173" width="5.875" style="255" customWidth="1"/>
    <col min="16174" max="16174" width="9.125" style="255"/>
    <col min="16175" max="16175" width="5.875" style="255" customWidth="1"/>
    <col min="16176" max="16378" width="9.125" style="255"/>
    <col min="16379" max="16384" width="10" style="255" customWidth="1"/>
  </cols>
  <sheetData>
    <row r="1" spans="1:40" s="247" customFormat="1" ht="29.25" customHeight="1" thickBot="1">
      <c r="A1" s="239" t="s">
        <v>665</v>
      </c>
      <c r="B1" s="240"/>
      <c r="C1" s="241"/>
      <c r="D1" s="245"/>
      <c r="E1" s="277"/>
      <c r="F1" s="243"/>
      <c r="G1" s="244"/>
      <c r="H1" s="245"/>
      <c r="I1" s="280"/>
      <c r="J1" s="280"/>
      <c r="K1" s="280"/>
      <c r="L1" s="246"/>
      <c r="M1" s="242"/>
      <c r="N1" s="242"/>
      <c r="O1" s="242"/>
      <c r="R1" s="766" t="s">
        <v>657</v>
      </c>
      <c r="S1" s="668"/>
      <c r="T1" s="668"/>
      <c r="U1" s="66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</row>
    <row r="2" spans="1:40" s="247" customFormat="1" ht="73.5" customHeight="1">
      <c r="A2" s="1331" t="s">
        <v>40</v>
      </c>
      <c r="B2" s="1333" t="s">
        <v>30</v>
      </c>
      <c r="C2" s="1329"/>
      <c r="D2" s="1328" t="s">
        <v>14</v>
      </c>
      <c r="E2" s="1329"/>
      <c r="F2" s="1328" t="s">
        <v>43</v>
      </c>
      <c r="G2" s="1329"/>
      <c r="H2" s="1328" t="s">
        <v>299</v>
      </c>
      <c r="I2" s="1329"/>
      <c r="J2" s="1328" t="s">
        <v>21</v>
      </c>
      <c r="K2" s="1328"/>
      <c r="L2" s="1328" t="s">
        <v>47</v>
      </c>
      <c r="M2" s="1328"/>
      <c r="N2" s="1328" t="s">
        <v>474</v>
      </c>
      <c r="O2" s="1329"/>
      <c r="P2" s="1328" t="s">
        <v>51</v>
      </c>
      <c r="Q2" s="1328"/>
      <c r="R2" s="1328" t="s">
        <v>52</v>
      </c>
      <c r="S2" s="1328"/>
      <c r="T2" s="1330" t="s">
        <v>54</v>
      </c>
      <c r="U2" s="1330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</row>
    <row r="3" spans="1:40" s="247" customFormat="1" ht="23.25" customHeight="1">
      <c r="A3" s="1332"/>
      <c r="B3" s="669" t="s">
        <v>9</v>
      </c>
      <c r="C3" s="670" t="s">
        <v>10</v>
      </c>
      <c r="D3" s="671" t="s">
        <v>9</v>
      </c>
      <c r="E3" s="672" t="s">
        <v>10</v>
      </c>
      <c r="F3" s="673" t="s">
        <v>9</v>
      </c>
      <c r="G3" s="674" t="s">
        <v>10</v>
      </c>
      <c r="H3" s="669" t="s">
        <v>9</v>
      </c>
      <c r="I3" s="675" t="s">
        <v>10</v>
      </c>
      <c r="J3" s="676" t="s">
        <v>9</v>
      </c>
      <c r="K3" s="670" t="s">
        <v>10</v>
      </c>
      <c r="L3" s="676" t="s">
        <v>9</v>
      </c>
      <c r="M3" s="670" t="s">
        <v>10</v>
      </c>
      <c r="N3" s="677" t="s">
        <v>9</v>
      </c>
      <c r="O3" s="670" t="s">
        <v>10</v>
      </c>
      <c r="P3" s="677" t="s">
        <v>9</v>
      </c>
      <c r="Q3" s="670" t="s">
        <v>10</v>
      </c>
      <c r="R3" s="677" t="s">
        <v>9</v>
      </c>
      <c r="S3" s="670" t="s">
        <v>10</v>
      </c>
      <c r="T3" s="678" t="s">
        <v>9</v>
      </c>
      <c r="U3" s="674" t="s">
        <v>10</v>
      </c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48"/>
      <c r="AK3" s="248"/>
      <c r="AL3" s="248"/>
      <c r="AM3" s="248"/>
      <c r="AN3" s="248"/>
    </row>
    <row r="4" spans="1:40" s="247" customFormat="1" ht="21.75" customHeight="1">
      <c r="A4" s="679" t="s">
        <v>475</v>
      </c>
      <c r="B4" s="680"/>
      <c r="C4" s="681"/>
      <c r="D4" s="682"/>
      <c r="E4" s="683"/>
      <c r="F4" s="684"/>
      <c r="G4" s="685"/>
      <c r="H4" s="682"/>
      <c r="I4" s="686"/>
      <c r="J4" s="686"/>
      <c r="K4" s="686"/>
      <c r="L4" s="687"/>
      <c r="M4" s="688"/>
      <c r="N4" s="688"/>
      <c r="O4" s="688"/>
      <c r="P4" s="682"/>
      <c r="Q4" s="682"/>
      <c r="R4" s="682"/>
      <c r="S4" s="682"/>
      <c r="T4" s="689"/>
      <c r="U4" s="690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</row>
    <row r="5" spans="1:40" s="249" customFormat="1" ht="23.25" customHeight="1">
      <c r="A5" s="691" t="s">
        <v>476</v>
      </c>
      <c r="B5" s="692"/>
      <c r="C5" s="693"/>
      <c r="D5" s="694"/>
      <c r="E5" s="695"/>
      <c r="F5" s="696"/>
      <c r="G5" s="696"/>
      <c r="H5" s="697">
        <v>1</v>
      </c>
      <c r="I5" s="1161">
        <v>83.374580000000009</v>
      </c>
      <c r="J5" s="1161"/>
      <c r="K5" s="1161"/>
      <c r="L5" s="738"/>
      <c r="M5" s="700">
        <v>237.8</v>
      </c>
      <c r="N5" s="700"/>
      <c r="O5" s="700"/>
      <c r="P5" s="700"/>
      <c r="Q5" s="700"/>
      <c r="R5" s="700"/>
      <c r="S5" s="700"/>
      <c r="T5" s="1164">
        <f>R5+P5+N5+L5+J5+H5+F5+D5+B5</f>
        <v>1</v>
      </c>
      <c r="U5" s="1164">
        <f>S5+Q5+O5+M5+I5+G5+E5+C5+K5</f>
        <v>321.17457999999999</v>
      </c>
      <c r="V5" s="248"/>
      <c r="W5" s="248"/>
      <c r="X5" s="248"/>
      <c r="Y5" s="248"/>
      <c r="Z5" s="248"/>
      <c r="AA5" s="248"/>
      <c r="AB5" s="248"/>
      <c r="AC5" s="248"/>
      <c r="AD5" s="248"/>
      <c r="AE5" s="248"/>
      <c r="AF5" s="248"/>
      <c r="AG5" s="248"/>
      <c r="AH5" s="248"/>
      <c r="AI5" s="248"/>
      <c r="AJ5" s="248"/>
      <c r="AK5" s="248"/>
      <c r="AL5" s="248"/>
      <c r="AM5" s="248"/>
      <c r="AN5" s="248"/>
    </row>
    <row r="6" spans="1:40" s="249" customFormat="1" ht="23.25" customHeight="1">
      <c r="A6" s="691" t="s">
        <v>477</v>
      </c>
      <c r="B6" s="692"/>
      <c r="C6" s="693">
        <v>1574.63906</v>
      </c>
      <c r="D6" s="703"/>
      <c r="E6" s="695">
        <v>2325.6023100000002</v>
      </c>
      <c r="F6" s="704"/>
      <c r="G6" s="705"/>
      <c r="H6" s="706"/>
      <c r="I6" s="1161">
        <v>1696.95</v>
      </c>
      <c r="J6" s="1161"/>
      <c r="K6" s="1161">
        <v>183.08600000000001</v>
      </c>
      <c r="L6" s="738"/>
      <c r="M6" s="700">
        <v>205.41499999999999</v>
      </c>
      <c r="N6" s="700"/>
      <c r="O6" s="700">
        <v>3058.1624400000001</v>
      </c>
      <c r="P6" s="700"/>
      <c r="Q6" s="1160">
        <v>110.6</v>
      </c>
      <c r="R6" s="700"/>
      <c r="S6" s="1160">
        <v>224.71700000000001</v>
      </c>
      <c r="T6" s="1164">
        <f>R6+P6+N6+L6+J6+H6+F6+D6+B6</f>
        <v>0</v>
      </c>
      <c r="U6" s="1164">
        <f>S6+Q6+O6+M6+I6+G6+E6+C6+K6</f>
        <v>9379.1718099999998</v>
      </c>
      <c r="V6" s="248"/>
      <c r="W6" s="248"/>
      <c r="X6" s="248"/>
      <c r="Y6" s="248"/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8"/>
      <c r="AK6" s="248"/>
      <c r="AL6" s="248"/>
      <c r="AM6" s="248"/>
      <c r="AN6" s="248"/>
    </row>
    <row r="7" spans="1:40" s="249" customFormat="1" ht="23.25" customHeight="1">
      <c r="A7" s="691" t="s">
        <v>478</v>
      </c>
      <c r="B7" s="692">
        <v>1</v>
      </c>
      <c r="C7" s="709">
        <v>31.1</v>
      </c>
      <c r="D7" s="703"/>
      <c r="E7" s="695">
        <v>872.09799999999996</v>
      </c>
      <c r="F7" s="696"/>
      <c r="G7" s="705"/>
      <c r="H7" s="692"/>
      <c r="I7" s="1161"/>
      <c r="J7" s="1161"/>
      <c r="K7" s="1161"/>
      <c r="L7" s="738"/>
      <c r="M7" s="700"/>
      <c r="N7" s="700"/>
      <c r="O7" s="700"/>
      <c r="P7" s="700"/>
      <c r="Q7" s="700"/>
      <c r="R7" s="700"/>
      <c r="S7" s="1160">
        <v>156.53</v>
      </c>
      <c r="T7" s="1164">
        <f>R7+P7+N7+L7+J7+H7+F7+D7+B7</f>
        <v>1</v>
      </c>
      <c r="U7" s="1164">
        <f>S7+Q7+O7+M7+I7+G7+E7+C7+K7</f>
        <v>1059.7279999999998</v>
      </c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8"/>
      <c r="AJ7" s="248"/>
      <c r="AK7" s="248"/>
      <c r="AL7" s="248"/>
      <c r="AM7" s="248"/>
      <c r="AN7" s="248"/>
    </row>
    <row r="8" spans="1:40" s="249" customFormat="1" ht="23.25" customHeight="1">
      <c r="A8" s="691" t="s">
        <v>479</v>
      </c>
      <c r="B8" s="692"/>
      <c r="C8" s="693">
        <v>30.375</v>
      </c>
      <c r="D8" s="703"/>
      <c r="E8" s="695"/>
      <c r="F8" s="696"/>
      <c r="G8" s="705"/>
      <c r="H8" s="692"/>
      <c r="I8" s="1161"/>
      <c r="J8" s="1161"/>
      <c r="K8" s="1161"/>
      <c r="L8" s="738"/>
      <c r="M8" s="700"/>
      <c r="N8" s="700"/>
      <c r="O8" s="700"/>
      <c r="P8" s="700"/>
      <c r="Q8" s="700"/>
      <c r="R8" s="700"/>
      <c r="S8" s="700"/>
      <c r="T8" s="1164">
        <f>R8+P8+N8+L8+J8+H8+F8+D8+B8</f>
        <v>0</v>
      </c>
      <c r="U8" s="1164">
        <f>S8+Q8+O8+M8+I8+G8+E8+C8+K8</f>
        <v>30.375</v>
      </c>
      <c r="V8" s="248"/>
      <c r="W8" s="248"/>
      <c r="X8" s="248"/>
      <c r="Y8" s="248"/>
      <c r="Z8" s="248"/>
      <c r="AA8" s="248"/>
      <c r="AB8" s="248"/>
      <c r="AC8" s="248"/>
      <c r="AD8" s="248"/>
      <c r="AE8" s="248"/>
      <c r="AF8" s="248"/>
      <c r="AG8" s="248"/>
      <c r="AH8" s="248"/>
      <c r="AI8" s="248"/>
      <c r="AJ8" s="248"/>
      <c r="AK8" s="248"/>
      <c r="AL8" s="248"/>
      <c r="AM8" s="248"/>
      <c r="AN8" s="248"/>
    </row>
    <row r="9" spans="1:40" s="251" customFormat="1" ht="24.75" customHeight="1">
      <c r="A9" s="679" t="s">
        <v>60</v>
      </c>
      <c r="B9" s="680"/>
      <c r="C9" s="681"/>
      <c r="D9" s="682"/>
      <c r="E9" s="683"/>
      <c r="F9" s="684"/>
      <c r="G9" s="685"/>
      <c r="H9" s="711"/>
      <c r="I9" s="686"/>
      <c r="J9" s="686"/>
      <c r="K9" s="686"/>
      <c r="L9" s="712"/>
      <c r="M9" s="713"/>
      <c r="N9" s="713"/>
      <c r="O9" s="713"/>
      <c r="P9" s="682"/>
      <c r="Q9" s="682"/>
      <c r="R9" s="682"/>
      <c r="S9" s="682"/>
      <c r="T9" s="714"/>
      <c r="U9" s="715"/>
      <c r="V9" s="250"/>
      <c r="W9" s="250"/>
      <c r="X9" s="250"/>
      <c r="Y9" s="250"/>
      <c r="Z9" s="250"/>
      <c r="AA9" s="250"/>
      <c r="AB9" s="250"/>
      <c r="AC9" s="250"/>
      <c r="AD9" s="250"/>
      <c r="AE9" s="250"/>
      <c r="AF9" s="250"/>
      <c r="AG9" s="250"/>
      <c r="AH9" s="250"/>
      <c r="AI9" s="250"/>
      <c r="AJ9" s="250"/>
      <c r="AK9" s="250"/>
      <c r="AL9" s="250"/>
      <c r="AM9" s="250"/>
      <c r="AN9" s="250"/>
    </row>
    <row r="10" spans="1:40" s="249" customFormat="1" ht="24" customHeight="1">
      <c r="A10" s="691" t="s">
        <v>480</v>
      </c>
      <c r="B10" s="692"/>
      <c r="C10" s="693"/>
      <c r="D10" s="703">
        <v>1</v>
      </c>
      <c r="E10" s="695">
        <v>59.423999999999999</v>
      </c>
      <c r="F10" s="696"/>
      <c r="G10" s="705"/>
      <c r="H10" s="692"/>
      <c r="I10" s="698"/>
      <c r="J10" s="698"/>
      <c r="K10" s="698"/>
      <c r="L10" s="710"/>
      <c r="M10" s="700"/>
      <c r="N10" s="703">
        <v>2</v>
      </c>
      <c r="O10" s="707">
        <v>433.05169000000001</v>
      </c>
      <c r="P10" s="692"/>
      <c r="Q10" s="692"/>
      <c r="R10" s="692"/>
      <c r="S10" s="692"/>
      <c r="T10" s="701">
        <f t="shared" ref="T10:U12" si="0">R10+P10+N10+L10+H10+F10+D10+B10+J10</f>
        <v>3</v>
      </c>
      <c r="U10" s="702">
        <f t="shared" si="0"/>
        <v>492.47568999999999</v>
      </c>
      <c r="V10" s="248"/>
      <c r="W10" s="248"/>
      <c r="X10" s="248"/>
      <c r="Y10" s="248"/>
      <c r="Z10" s="248"/>
      <c r="AA10" s="248"/>
      <c r="AB10" s="248"/>
      <c r="AC10" s="248"/>
      <c r="AD10" s="248"/>
      <c r="AE10" s="248"/>
      <c r="AF10" s="248"/>
      <c r="AG10" s="248"/>
      <c r="AH10" s="248"/>
      <c r="AI10" s="248"/>
      <c r="AJ10" s="248"/>
      <c r="AK10" s="248"/>
      <c r="AL10" s="248"/>
      <c r="AM10" s="248"/>
      <c r="AN10" s="248"/>
    </row>
    <row r="11" spans="1:40" s="249" customFormat="1" ht="24" customHeight="1">
      <c r="A11" s="691" t="s">
        <v>481</v>
      </c>
      <c r="B11" s="692"/>
      <c r="C11" s="693">
        <v>130.637</v>
      </c>
      <c r="D11" s="703"/>
      <c r="E11" s="695">
        <v>128.70500000000001</v>
      </c>
      <c r="F11" s="696"/>
      <c r="G11" s="705"/>
      <c r="H11" s="692"/>
      <c r="I11" s="698"/>
      <c r="J11" s="698"/>
      <c r="K11" s="698"/>
      <c r="L11" s="710"/>
      <c r="M11" s="700"/>
      <c r="N11" s="703"/>
      <c r="O11" s="700">
        <v>257.44110999999998</v>
      </c>
      <c r="P11" s="692"/>
      <c r="Q11" s="692"/>
      <c r="R11" s="692"/>
      <c r="S11" s="692"/>
      <c r="T11" s="701">
        <f t="shared" si="0"/>
        <v>0</v>
      </c>
      <c r="U11" s="1159">
        <f t="shared" si="0"/>
        <v>516.78311000000008</v>
      </c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</row>
    <row r="12" spans="1:40" s="249" customFormat="1" ht="24" customHeight="1">
      <c r="A12" s="691" t="s">
        <v>482</v>
      </c>
      <c r="B12" s="692">
        <v>3</v>
      </c>
      <c r="C12" s="693">
        <v>93.3</v>
      </c>
      <c r="D12" s="703"/>
      <c r="E12" s="695">
        <v>280.78899999999999</v>
      </c>
      <c r="F12" s="696"/>
      <c r="G12" s="705"/>
      <c r="H12" s="692"/>
      <c r="I12" s="698"/>
      <c r="J12" s="698"/>
      <c r="K12" s="698"/>
      <c r="L12" s="710"/>
      <c r="M12" s="700">
        <v>418.1438</v>
      </c>
      <c r="N12" s="703"/>
      <c r="O12" s="700">
        <v>148.38177999999999</v>
      </c>
      <c r="P12" s="692"/>
      <c r="Q12" s="692"/>
      <c r="R12" s="692"/>
      <c r="S12" s="692"/>
      <c r="T12" s="701">
        <f t="shared" si="0"/>
        <v>3</v>
      </c>
      <c r="U12" s="1159">
        <f t="shared" si="0"/>
        <v>940.61457999999993</v>
      </c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</row>
    <row r="13" spans="1:40" s="251" customFormat="1" ht="23.25" customHeight="1">
      <c r="A13" s="679" t="s">
        <v>270</v>
      </c>
      <c r="B13" s="680"/>
      <c r="C13" s="681"/>
      <c r="D13" s="682"/>
      <c r="E13" s="683"/>
      <c r="F13" s="684"/>
      <c r="G13" s="685"/>
      <c r="H13" s="682"/>
      <c r="I13" s="686"/>
      <c r="J13" s="686"/>
      <c r="K13" s="686"/>
      <c r="L13" s="687"/>
      <c r="M13" s="688"/>
      <c r="N13" s="688"/>
      <c r="O13" s="688"/>
      <c r="P13" s="682"/>
      <c r="Q13" s="682"/>
      <c r="R13" s="682"/>
      <c r="S13" s="682"/>
      <c r="T13" s="714"/>
      <c r="U13" s="715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0"/>
      <c r="AH13" s="250"/>
      <c r="AI13" s="250"/>
      <c r="AJ13" s="250"/>
      <c r="AK13" s="250"/>
      <c r="AL13" s="250"/>
      <c r="AM13" s="250"/>
      <c r="AN13" s="250"/>
    </row>
    <row r="14" spans="1:40" s="249" customFormat="1" ht="23.25" customHeight="1">
      <c r="A14" s="691" t="s">
        <v>483</v>
      </c>
      <c r="B14" s="716"/>
      <c r="C14" s="693"/>
      <c r="D14" s="703"/>
      <c r="E14" s="695"/>
      <c r="F14" s="717"/>
      <c r="G14" s="705"/>
      <c r="H14" s="716"/>
      <c r="I14" s="698"/>
      <c r="J14" s="698"/>
      <c r="K14" s="698"/>
      <c r="L14" s="710"/>
      <c r="M14" s="700"/>
      <c r="N14" s="700"/>
      <c r="O14" s="700"/>
      <c r="P14" s="692"/>
      <c r="Q14" s="692"/>
      <c r="R14" s="692"/>
      <c r="S14" s="692"/>
      <c r="T14" s="701">
        <f t="shared" ref="T14:U19" si="1">R14+P14+N14+L14+H14+F14+D14+B14+J14</f>
        <v>0</v>
      </c>
      <c r="U14" s="702">
        <f t="shared" si="1"/>
        <v>0</v>
      </c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8"/>
      <c r="AL14" s="248"/>
      <c r="AM14" s="248"/>
      <c r="AN14" s="248"/>
    </row>
    <row r="15" spans="1:40" s="249" customFormat="1" ht="23.25" customHeight="1">
      <c r="A15" s="691" t="s">
        <v>484</v>
      </c>
      <c r="B15" s="716">
        <v>1</v>
      </c>
      <c r="C15" s="718">
        <v>315.61367999999999</v>
      </c>
      <c r="D15" s="703"/>
      <c r="E15" s="695"/>
      <c r="F15" s="717">
        <v>1</v>
      </c>
      <c r="G15" s="719">
        <v>58.134999999999998</v>
      </c>
      <c r="H15" s="716"/>
      <c r="I15" s="698"/>
      <c r="J15" s="698"/>
      <c r="K15" s="698"/>
      <c r="L15" s="710">
        <v>1</v>
      </c>
      <c r="M15" s="700">
        <v>619.03769</v>
      </c>
      <c r="N15" s="700"/>
      <c r="O15" s="700">
        <v>344.71460000000002</v>
      </c>
      <c r="P15" s="700"/>
      <c r="Q15" s="700"/>
      <c r="R15" s="700"/>
      <c r="S15" s="700"/>
      <c r="T15" s="1164">
        <f t="shared" si="1"/>
        <v>3</v>
      </c>
      <c r="U15" s="1164">
        <f t="shared" si="1"/>
        <v>1337.5009700000001</v>
      </c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</row>
    <row r="16" spans="1:40" s="249" customFormat="1" ht="23.25" customHeight="1">
      <c r="A16" s="691" t="s">
        <v>79</v>
      </c>
      <c r="B16" s="716"/>
      <c r="C16" s="693">
        <v>0</v>
      </c>
      <c r="D16" s="703"/>
      <c r="E16" s="695"/>
      <c r="F16" s="717"/>
      <c r="G16" s="705"/>
      <c r="H16" s="716"/>
      <c r="I16" s="698"/>
      <c r="J16" s="698"/>
      <c r="K16" s="698"/>
      <c r="L16" s="710"/>
      <c r="M16" s="700"/>
      <c r="N16" s="700">
        <v>1</v>
      </c>
      <c r="O16" s="700">
        <v>408.34044999999998</v>
      </c>
      <c r="P16" s="700"/>
      <c r="Q16" s="700"/>
      <c r="R16" s="700"/>
      <c r="S16" s="700"/>
      <c r="T16" s="1164">
        <f t="shared" si="1"/>
        <v>1</v>
      </c>
      <c r="U16" s="1164">
        <f t="shared" si="1"/>
        <v>408.34044999999998</v>
      </c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8"/>
      <c r="AK16" s="248"/>
      <c r="AL16" s="248"/>
      <c r="AM16" s="248"/>
      <c r="AN16" s="248"/>
    </row>
    <row r="17" spans="1:40" s="249" customFormat="1" ht="23.25" customHeight="1">
      <c r="A17" s="691" t="s">
        <v>485</v>
      </c>
      <c r="B17" s="697">
        <v>1</v>
      </c>
      <c r="C17" s="693">
        <v>121.59699999999999</v>
      </c>
      <c r="D17" s="703"/>
      <c r="E17" s="695"/>
      <c r="F17" s="704"/>
      <c r="G17" s="705"/>
      <c r="H17" s="716"/>
      <c r="I17" s="698"/>
      <c r="J17" s="698"/>
      <c r="K17" s="698"/>
      <c r="L17" s="699"/>
      <c r="M17" s="700">
        <v>74.179000000000002</v>
      </c>
      <c r="N17" s="700">
        <v>1</v>
      </c>
      <c r="O17" s="700">
        <v>123.748</v>
      </c>
      <c r="P17" s="700"/>
      <c r="Q17" s="700"/>
      <c r="R17" s="700"/>
      <c r="S17" s="700"/>
      <c r="T17" s="1164">
        <f t="shared" si="1"/>
        <v>2</v>
      </c>
      <c r="U17" s="1164">
        <f t="shared" si="1"/>
        <v>319.524</v>
      </c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</row>
    <row r="18" spans="1:40" s="249" customFormat="1" ht="23.25" customHeight="1">
      <c r="A18" s="691" t="s">
        <v>486</v>
      </c>
      <c r="B18" s="692"/>
      <c r="C18" s="693">
        <v>0</v>
      </c>
      <c r="D18" s="703"/>
      <c r="E18" s="695"/>
      <c r="F18" s="704"/>
      <c r="G18" s="705"/>
      <c r="H18" s="716"/>
      <c r="I18" s="698"/>
      <c r="J18" s="698"/>
      <c r="K18" s="698"/>
      <c r="L18" s="699"/>
      <c r="M18" s="700">
        <v>92.649000000000001</v>
      </c>
      <c r="N18" s="700"/>
      <c r="O18" s="700"/>
      <c r="P18" s="700"/>
      <c r="Q18" s="700"/>
      <c r="R18" s="700"/>
      <c r="S18" s="700"/>
      <c r="T18" s="1164">
        <f t="shared" si="1"/>
        <v>0</v>
      </c>
      <c r="U18" s="1164">
        <f t="shared" si="1"/>
        <v>92.649000000000001</v>
      </c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</row>
    <row r="19" spans="1:40" s="249" customFormat="1" ht="23.25" customHeight="1">
      <c r="A19" s="691" t="s">
        <v>487</v>
      </c>
      <c r="B19" s="692"/>
      <c r="C19" s="693">
        <v>401.58733000000001</v>
      </c>
      <c r="D19" s="703"/>
      <c r="E19" s="695"/>
      <c r="F19" s="696"/>
      <c r="G19" s="705"/>
      <c r="H19" s="692"/>
      <c r="I19" s="698"/>
      <c r="J19" s="698"/>
      <c r="K19" s="698"/>
      <c r="L19" s="699"/>
      <c r="M19" s="700">
        <v>386.87200000000001</v>
      </c>
      <c r="N19" s="700">
        <v>1</v>
      </c>
      <c r="O19" s="700">
        <v>321.096</v>
      </c>
      <c r="P19" s="700"/>
      <c r="Q19" s="700"/>
      <c r="R19" s="700">
        <v>1</v>
      </c>
      <c r="S19" s="1165">
        <v>151.49002999999999</v>
      </c>
      <c r="T19" s="1164">
        <f t="shared" si="1"/>
        <v>2</v>
      </c>
      <c r="U19" s="1164">
        <f t="shared" si="1"/>
        <v>1261.0453600000001</v>
      </c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</row>
    <row r="20" spans="1:40" s="252" customFormat="1" ht="23.25" customHeight="1">
      <c r="A20" s="720" t="s">
        <v>488</v>
      </c>
      <c r="B20" s="680"/>
      <c r="C20" s="681"/>
      <c r="D20" s="721"/>
      <c r="E20" s="683"/>
      <c r="F20" s="722"/>
      <c r="G20" s="685"/>
      <c r="H20" s="680"/>
      <c r="I20" s="686"/>
      <c r="J20" s="686"/>
      <c r="K20" s="686"/>
      <c r="L20" s="723"/>
      <c r="M20" s="681"/>
      <c r="N20" s="681"/>
      <c r="O20" s="681"/>
      <c r="P20" s="721"/>
      <c r="Q20" s="721"/>
      <c r="R20" s="721"/>
      <c r="S20" s="721"/>
      <c r="T20" s="714"/>
      <c r="U20" s="715"/>
      <c r="V20" s="250"/>
      <c r="W20" s="250"/>
      <c r="X20" s="250"/>
      <c r="Y20" s="250"/>
      <c r="Z20" s="250"/>
      <c r="AA20" s="250"/>
      <c r="AB20" s="250"/>
      <c r="AC20" s="250"/>
      <c r="AD20" s="250"/>
      <c r="AE20" s="250"/>
      <c r="AF20" s="250"/>
      <c r="AG20" s="250"/>
      <c r="AH20" s="250"/>
      <c r="AI20" s="250"/>
      <c r="AJ20" s="250"/>
      <c r="AK20" s="250"/>
      <c r="AL20" s="250"/>
      <c r="AM20" s="250"/>
      <c r="AN20" s="250"/>
    </row>
    <row r="21" spans="1:40" s="249" customFormat="1" ht="23.25" customHeight="1">
      <c r="A21" s="691" t="s">
        <v>489</v>
      </c>
      <c r="B21" s="724"/>
      <c r="C21" s="725"/>
      <c r="D21" s="726"/>
      <c r="E21" s="727"/>
      <c r="F21" s="728"/>
      <c r="G21" s="729"/>
      <c r="H21" s="692"/>
      <c r="I21" s="698"/>
      <c r="J21" s="698"/>
      <c r="K21" s="698"/>
      <c r="L21" s="710"/>
      <c r="M21" s="730"/>
      <c r="N21" s="730"/>
      <c r="O21" s="730"/>
      <c r="P21" s="730"/>
      <c r="Q21" s="730"/>
      <c r="R21" s="730"/>
      <c r="S21" s="730"/>
      <c r="T21" s="701">
        <f t="shared" ref="T21:U25" si="2">R21+P21+N21+L21+H21+F21+D21+B21+J21</f>
        <v>0</v>
      </c>
      <c r="U21" s="702">
        <f t="shared" si="2"/>
        <v>0</v>
      </c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</row>
    <row r="22" spans="1:40" s="254" customFormat="1" ht="23.25" customHeight="1">
      <c r="A22" s="691" t="s">
        <v>490</v>
      </c>
      <c r="B22" s="692"/>
      <c r="C22" s="730"/>
      <c r="D22" s="731"/>
      <c r="E22" s="732"/>
      <c r="F22" s="696"/>
      <c r="G22" s="729"/>
      <c r="H22" s="692"/>
      <c r="I22" s="698"/>
      <c r="J22" s="698"/>
      <c r="K22" s="698"/>
      <c r="L22" s="710"/>
      <c r="M22" s="730"/>
      <c r="N22" s="730"/>
      <c r="O22" s="730"/>
      <c r="P22" s="730"/>
      <c r="Q22" s="730"/>
      <c r="R22" s="730"/>
      <c r="S22" s="730"/>
      <c r="T22" s="701">
        <f t="shared" si="2"/>
        <v>0</v>
      </c>
      <c r="U22" s="702">
        <f t="shared" si="2"/>
        <v>0</v>
      </c>
      <c r="V22" s="253"/>
      <c r="W22" s="253"/>
      <c r="X22" s="253"/>
      <c r="Y22" s="253"/>
      <c r="Z22" s="253"/>
      <c r="AA22" s="253"/>
      <c r="AB22" s="253"/>
      <c r="AC22" s="253"/>
      <c r="AD22" s="253"/>
      <c r="AE22" s="253"/>
      <c r="AF22" s="253"/>
      <c r="AG22" s="253"/>
      <c r="AH22" s="253"/>
      <c r="AI22" s="253"/>
      <c r="AJ22" s="253"/>
      <c r="AK22" s="253"/>
      <c r="AL22" s="253"/>
      <c r="AM22" s="253"/>
      <c r="AN22" s="253"/>
    </row>
    <row r="23" spans="1:40" s="249" customFormat="1" ht="23.25" customHeight="1">
      <c r="A23" s="691" t="s">
        <v>491</v>
      </c>
      <c r="B23" s="692"/>
      <c r="C23" s="730"/>
      <c r="D23" s="731"/>
      <c r="E23" s="732"/>
      <c r="F23" s="696"/>
      <c r="G23" s="729">
        <v>145.78</v>
      </c>
      <c r="H23" s="692"/>
      <c r="I23" s="698"/>
      <c r="J23" s="698"/>
      <c r="K23" s="698"/>
      <c r="L23" s="710"/>
      <c r="M23" s="730"/>
      <c r="N23" s="730"/>
      <c r="O23" s="730"/>
      <c r="P23" s="730"/>
      <c r="Q23" s="730"/>
      <c r="R23" s="730"/>
      <c r="S23" s="730"/>
      <c r="T23" s="701">
        <f t="shared" si="2"/>
        <v>0</v>
      </c>
      <c r="U23" s="1159">
        <f t="shared" si="2"/>
        <v>145.78</v>
      </c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8"/>
      <c r="AM23" s="248"/>
      <c r="AN23" s="248"/>
    </row>
    <row r="24" spans="1:40" s="249" customFormat="1" ht="23.25" customHeight="1">
      <c r="A24" s="691" t="s">
        <v>492</v>
      </c>
      <c r="B24" s="692"/>
      <c r="C24" s="730"/>
      <c r="D24" s="731"/>
      <c r="E24" s="732"/>
      <c r="F24" s="696"/>
      <c r="G24" s="729"/>
      <c r="H24" s="692"/>
      <c r="I24" s="698"/>
      <c r="J24" s="698"/>
      <c r="K24" s="698"/>
      <c r="L24" s="710"/>
      <c r="M24" s="730"/>
      <c r="N24" s="730"/>
      <c r="O24" s="730"/>
      <c r="P24" s="730"/>
      <c r="Q24" s="730"/>
      <c r="R24" s="730"/>
      <c r="S24" s="730"/>
      <c r="T24" s="701">
        <f t="shared" si="2"/>
        <v>0</v>
      </c>
      <c r="U24" s="702">
        <f t="shared" si="2"/>
        <v>0</v>
      </c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48"/>
      <c r="AL24" s="248"/>
      <c r="AM24" s="248"/>
      <c r="AN24" s="248"/>
    </row>
    <row r="25" spans="1:40" s="249" customFormat="1" ht="23.25" customHeight="1">
      <c r="A25" s="691" t="s">
        <v>493</v>
      </c>
      <c r="B25" s="692"/>
      <c r="C25" s="730"/>
      <c r="D25" s="731"/>
      <c r="E25" s="732"/>
      <c r="F25" s="696"/>
      <c r="G25" s="729"/>
      <c r="H25" s="692"/>
      <c r="I25" s="698"/>
      <c r="J25" s="698"/>
      <c r="K25" s="698"/>
      <c r="L25" s="710"/>
      <c r="M25" s="730"/>
      <c r="N25" s="730"/>
      <c r="O25" s="730"/>
      <c r="P25" s="730"/>
      <c r="Q25" s="730"/>
      <c r="R25" s="730"/>
      <c r="S25" s="730"/>
      <c r="T25" s="701">
        <f t="shared" si="2"/>
        <v>0</v>
      </c>
      <c r="U25" s="702">
        <f t="shared" si="2"/>
        <v>0</v>
      </c>
      <c r="V25" s="248"/>
      <c r="W25" s="248"/>
      <c r="X25" s="248"/>
      <c r="Y25" s="248"/>
      <c r="Z25" s="248"/>
      <c r="AA25" s="248"/>
      <c r="AB25" s="248"/>
      <c r="AC25" s="248"/>
      <c r="AD25" s="248"/>
      <c r="AE25" s="248"/>
      <c r="AF25" s="248"/>
      <c r="AG25" s="248"/>
      <c r="AH25" s="248"/>
      <c r="AI25" s="248"/>
      <c r="AJ25" s="248"/>
      <c r="AK25" s="248"/>
      <c r="AL25" s="248"/>
      <c r="AM25" s="248"/>
      <c r="AN25" s="248"/>
    </row>
    <row r="26" spans="1:40">
      <c r="A26" s="720" t="s">
        <v>494</v>
      </c>
      <c r="B26" s="680"/>
      <c r="C26" s="681"/>
      <c r="D26" s="682"/>
      <c r="E26" s="683"/>
      <c r="F26" s="722"/>
      <c r="G26" s="733"/>
      <c r="H26" s="723"/>
      <c r="I26" s="686"/>
      <c r="J26" s="686"/>
      <c r="K26" s="686"/>
      <c r="L26" s="723"/>
      <c r="M26" s="734"/>
      <c r="N26" s="734"/>
      <c r="O26" s="735"/>
      <c r="P26" s="682"/>
      <c r="Q26" s="682"/>
      <c r="R26" s="682"/>
      <c r="S26" s="682"/>
      <c r="T26" s="689"/>
      <c r="U26" s="736"/>
    </row>
    <row r="27" spans="1:40" ht="20.25" customHeight="1">
      <c r="A27" s="691" t="s">
        <v>495</v>
      </c>
      <c r="B27" s="692"/>
      <c r="C27" s="730">
        <v>203.9931</v>
      </c>
      <c r="D27" s="737"/>
      <c r="E27" s="730">
        <v>194.09715</v>
      </c>
      <c r="F27" s="1163"/>
      <c r="G27" s="693"/>
      <c r="H27" s="738"/>
      <c r="I27" s="1161">
        <v>113.15</v>
      </c>
      <c r="J27" s="1161"/>
      <c r="K27" s="1161"/>
      <c r="L27" s="738"/>
      <c r="M27" s="738">
        <v>567.68200000000002</v>
      </c>
      <c r="N27" s="738">
        <v>1</v>
      </c>
      <c r="O27" s="738">
        <v>338.41500000000002</v>
      </c>
      <c r="P27" s="742"/>
      <c r="Q27" s="742"/>
      <c r="R27" s="742"/>
      <c r="S27" s="742"/>
      <c r="T27" s="1164">
        <f t="shared" ref="T27:T44" si="3">R27+P27+N27+L27+H27+F27+D27+B27+J27</f>
        <v>1</v>
      </c>
      <c r="U27" s="1164">
        <f t="shared" ref="U27:U44" si="4">S27+Q27+O27+M27+I27+G27+E27+C27+K27</f>
        <v>1417.3372499999998</v>
      </c>
    </row>
    <row r="28" spans="1:40" ht="20.25" customHeight="1">
      <c r="A28" s="691" t="s">
        <v>496</v>
      </c>
      <c r="B28" s="692"/>
      <c r="C28" s="730"/>
      <c r="D28" s="737"/>
      <c r="E28" s="730"/>
      <c r="F28" s="1163"/>
      <c r="G28" s="693"/>
      <c r="H28" s="738"/>
      <c r="I28" s="1161"/>
      <c r="J28" s="1161"/>
      <c r="K28" s="1161"/>
      <c r="L28" s="738"/>
      <c r="M28" s="738"/>
      <c r="N28" s="738"/>
      <c r="O28" s="738"/>
      <c r="P28" s="742"/>
      <c r="Q28" s="742"/>
      <c r="R28" s="742"/>
      <c r="S28" s="742"/>
      <c r="T28" s="1164">
        <f t="shared" si="3"/>
        <v>0</v>
      </c>
      <c r="U28" s="1164">
        <f t="shared" si="4"/>
        <v>0</v>
      </c>
    </row>
    <row r="29" spans="1:40" ht="20.25" customHeight="1">
      <c r="A29" s="691" t="s">
        <v>497</v>
      </c>
      <c r="B29" s="692"/>
      <c r="C29" s="730"/>
      <c r="D29" s="737"/>
      <c r="E29" s="730"/>
      <c r="F29" s="1163"/>
      <c r="G29" s="693"/>
      <c r="H29" s="738"/>
      <c r="I29" s="1161"/>
      <c r="J29" s="1161"/>
      <c r="K29" s="1161"/>
      <c r="L29" s="738"/>
      <c r="M29" s="738"/>
      <c r="N29" s="738">
        <v>1</v>
      </c>
      <c r="O29" s="738">
        <v>175.84469000000001</v>
      </c>
      <c r="P29" s="742"/>
      <c r="Q29" s="742"/>
      <c r="R29" s="742"/>
      <c r="S29" s="742"/>
      <c r="T29" s="1164">
        <f t="shared" si="3"/>
        <v>1</v>
      </c>
      <c r="U29" s="1164">
        <f t="shared" si="4"/>
        <v>175.84469000000001</v>
      </c>
    </row>
    <row r="30" spans="1:40" s="249" customFormat="1" ht="23.25" customHeight="1">
      <c r="A30" s="691" t="s">
        <v>498</v>
      </c>
      <c r="B30" s="716"/>
      <c r="C30" s="693"/>
      <c r="D30" s="703"/>
      <c r="E30" s="693"/>
      <c r="F30" s="1163"/>
      <c r="G30" s="693"/>
      <c r="H30" s="700"/>
      <c r="I30" s="1161"/>
      <c r="J30" s="1161"/>
      <c r="K30" s="1161"/>
      <c r="L30" s="738"/>
      <c r="M30" s="700">
        <v>84.304000000000002</v>
      </c>
      <c r="N30" s="700"/>
      <c r="O30" s="700">
        <v>154.946</v>
      </c>
      <c r="P30" s="700"/>
      <c r="Q30" s="700"/>
      <c r="R30" s="700"/>
      <c r="S30" s="700"/>
      <c r="T30" s="1164">
        <f t="shared" si="3"/>
        <v>0</v>
      </c>
      <c r="U30" s="1164">
        <f t="shared" si="4"/>
        <v>239.25</v>
      </c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248"/>
      <c r="AN30" s="248"/>
    </row>
    <row r="31" spans="1:40" ht="20.25" customHeight="1">
      <c r="A31" s="691" t="s">
        <v>499</v>
      </c>
      <c r="B31" s="692"/>
      <c r="C31" s="730"/>
      <c r="D31" s="737"/>
      <c r="E31" s="730"/>
      <c r="F31" s="1163"/>
      <c r="G31" s="693"/>
      <c r="H31" s="738"/>
      <c r="I31" s="1161"/>
      <c r="J31" s="1161"/>
      <c r="K31" s="1161"/>
      <c r="L31" s="738"/>
      <c r="M31" s="738">
        <v>0</v>
      </c>
      <c r="N31" s="738"/>
      <c r="O31" s="738">
        <v>312.90588000000002</v>
      </c>
      <c r="P31" s="742"/>
      <c r="Q31" s="742"/>
      <c r="R31" s="742"/>
      <c r="S31" s="742"/>
      <c r="T31" s="1164">
        <f t="shared" si="3"/>
        <v>0</v>
      </c>
      <c r="U31" s="1164">
        <f t="shared" si="4"/>
        <v>312.90588000000002</v>
      </c>
    </row>
    <row r="32" spans="1:40" ht="20.25" customHeight="1">
      <c r="A32" s="691" t="s">
        <v>500</v>
      </c>
      <c r="B32" s="692"/>
      <c r="C32" s="730"/>
      <c r="D32" s="737"/>
      <c r="E32" s="732"/>
      <c r="F32" s="696"/>
      <c r="G32" s="705"/>
      <c r="H32" s="710"/>
      <c r="I32" s="698"/>
      <c r="J32" s="698"/>
      <c r="K32" s="698"/>
      <c r="L32" s="710"/>
      <c r="M32" s="738">
        <v>287</v>
      </c>
      <c r="N32" s="739"/>
      <c r="O32" s="740"/>
      <c r="P32" s="741"/>
      <c r="Q32" s="741"/>
      <c r="R32" s="741"/>
      <c r="S32" s="741"/>
      <c r="T32" s="701">
        <f t="shared" si="3"/>
        <v>0</v>
      </c>
      <c r="U32" s="1159">
        <f t="shared" si="4"/>
        <v>287</v>
      </c>
    </row>
    <row r="33" spans="1:40" ht="18" customHeight="1">
      <c r="A33" s="691" t="s">
        <v>501</v>
      </c>
      <c r="B33" s="692">
        <v>1</v>
      </c>
      <c r="C33" s="730">
        <v>403.55</v>
      </c>
      <c r="D33" s="737"/>
      <c r="E33" s="730">
        <v>298.916</v>
      </c>
      <c r="F33" s="696"/>
      <c r="G33" s="705"/>
      <c r="H33" s="710"/>
      <c r="I33" s="1161">
        <v>136.64500000000001</v>
      </c>
      <c r="J33" s="1161"/>
      <c r="K33" s="1161"/>
      <c r="L33" s="738"/>
      <c r="M33" s="738">
        <v>0</v>
      </c>
      <c r="N33" s="738">
        <v>2</v>
      </c>
      <c r="O33" s="738">
        <v>383.05500000000001</v>
      </c>
      <c r="P33" s="742"/>
      <c r="Q33" s="742"/>
      <c r="R33" s="742"/>
      <c r="S33" s="742"/>
      <c r="T33" s="701">
        <f t="shared" si="3"/>
        <v>3</v>
      </c>
      <c r="U33" s="1159">
        <f t="shared" si="4"/>
        <v>1222.1659999999999</v>
      </c>
    </row>
    <row r="34" spans="1:40" ht="18.75" customHeight="1">
      <c r="A34" s="691" t="s">
        <v>502</v>
      </c>
      <c r="B34" s="692"/>
      <c r="C34" s="730"/>
      <c r="D34" s="737"/>
      <c r="E34" s="730"/>
      <c r="F34" s="696"/>
      <c r="G34" s="705"/>
      <c r="H34" s="710"/>
      <c r="I34" s="1161"/>
      <c r="J34" s="1161"/>
      <c r="K34" s="1161"/>
      <c r="L34" s="738"/>
      <c r="M34" s="738"/>
      <c r="N34" s="738"/>
      <c r="O34" s="738"/>
      <c r="P34" s="742"/>
      <c r="Q34" s="742"/>
      <c r="R34" s="742"/>
      <c r="S34" s="742"/>
      <c r="T34" s="701">
        <f t="shared" si="3"/>
        <v>0</v>
      </c>
      <c r="U34" s="1159">
        <f t="shared" si="4"/>
        <v>0</v>
      </c>
    </row>
    <row r="35" spans="1:40" ht="18.75" customHeight="1">
      <c r="A35" s="691" t="s">
        <v>103</v>
      </c>
      <c r="B35" s="692"/>
      <c r="C35" s="730"/>
      <c r="D35" s="737"/>
      <c r="E35" s="730"/>
      <c r="F35" s="696"/>
      <c r="G35" s="705"/>
      <c r="H35" s="710"/>
      <c r="I35" s="1161"/>
      <c r="J35" s="1161"/>
      <c r="K35" s="1161"/>
      <c r="L35" s="738"/>
      <c r="M35" s="738"/>
      <c r="N35" s="738"/>
      <c r="O35" s="738"/>
      <c r="P35" s="742"/>
      <c r="Q35" s="742"/>
      <c r="R35" s="742"/>
      <c r="S35" s="742"/>
      <c r="T35" s="701">
        <f t="shared" si="3"/>
        <v>0</v>
      </c>
      <c r="U35" s="1159">
        <f t="shared" si="4"/>
        <v>0</v>
      </c>
    </row>
    <row r="36" spans="1:40" ht="18.75" customHeight="1">
      <c r="A36" s="691" t="s">
        <v>503</v>
      </c>
      <c r="B36" s="692"/>
      <c r="C36" s="730">
        <v>112.23</v>
      </c>
      <c r="D36" s="737"/>
      <c r="E36" s="730"/>
      <c r="F36" s="696"/>
      <c r="G36" s="705"/>
      <c r="H36" s="710"/>
      <c r="I36" s="1161"/>
      <c r="J36" s="1161"/>
      <c r="K36" s="1161"/>
      <c r="L36" s="738"/>
      <c r="M36" s="738">
        <v>114.586</v>
      </c>
      <c r="N36" s="693"/>
      <c r="O36" s="738">
        <v>265.89800000000002</v>
      </c>
      <c r="P36" s="742"/>
      <c r="Q36" s="742"/>
      <c r="R36" s="742"/>
      <c r="S36" s="742"/>
      <c r="T36" s="701">
        <f t="shared" si="3"/>
        <v>0</v>
      </c>
      <c r="U36" s="1159">
        <f t="shared" si="4"/>
        <v>492.71400000000006</v>
      </c>
    </row>
    <row r="37" spans="1:40" ht="18.75" customHeight="1">
      <c r="A37" s="691" t="s">
        <v>504</v>
      </c>
      <c r="B37" s="692"/>
      <c r="C37" s="730"/>
      <c r="D37" s="737"/>
      <c r="E37" s="730">
        <v>139.44800000000001</v>
      </c>
      <c r="F37" s="696"/>
      <c r="G37" s="705"/>
      <c r="H37" s="710"/>
      <c r="I37" s="1161"/>
      <c r="J37" s="1161"/>
      <c r="K37" s="1161"/>
      <c r="L37" s="738"/>
      <c r="M37" s="738"/>
      <c r="N37" s="693"/>
      <c r="O37" s="738"/>
      <c r="P37" s="742"/>
      <c r="Q37" s="742"/>
      <c r="R37" s="742"/>
      <c r="S37" s="742"/>
      <c r="T37" s="701">
        <f t="shared" si="3"/>
        <v>0</v>
      </c>
      <c r="U37" s="1159">
        <f t="shared" si="4"/>
        <v>139.44800000000001</v>
      </c>
    </row>
    <row r="38" spans="1:40" ht="18.75" customHeight="1">
      <c r="A38" s="691" t="s">
        <v>505</v>
      </c>
      <c r="B38" s="692"/>
      <c r="C38" s="730"/>
      <c r="D38" s="737"/>
      <c r="E38" s="732"/>
      <c r="F38" s="696"/>
      <c r="G38" s="705"/>
      <c r="H38" s="710"/>
      <c r="I38" s="1161"/>
      <c r="J38" s="1161"/>
      <c r="K38" s="1161"/>
      <c r="L38" s="738"/>
      <c r="M38" s="738"/>
      <c r="N38" s="693"/>
      <c r="O38" s="738"/>
      <c r="P38" s="742"/>
      <c r="Q38" s="742"/>
      <c r="R38" s="742"/>
      <c r="S38" s="742"/>
      <c r="T38" s="701">
        <f t="shared" si="3"/>
        <v>0</v>
      </c>
      <c r="U38" s="1159">
        <f t="shared" si="4"/>
        <v>0</v>
      </c>
    </row>
    <row r="39" spans="1:40" ht="18.75" customHeight="1">
      <c r="A39" s="691" t="s">
        <v>506</v>
      </c>
      <c r="B39" s="692"/>
      <c r="C39" s="730"/>
      <c r="D39" s="737"/>
      <c r="E39" s="732"/>
      <c r="F39" s="696"/>
      <c r="G39" s="705"/>
      <c r="H39" s="710"/>
      <c r="I39" s="1161"/>
      <c r="J39" s="1161"/>
      <c r="K39" s="1161"/>
      <c r="L39" s="738"/>
      <c r="M39" s="738"/>
      <c r="N39" s="738"/>
      <c r="O39" s="738">
        <v>67.721999999999994</v>
      </c>
      <c r="P39" s="742"/>
      <c r="Q39" s="742"/>
      <c r="R39" s="742"/>
      <c r="S39" s="742"/>
      <c r="T39" s="701">
        <f t="shared" si="3"/>
        <v>0</v>
      </c>
      <c r="U39" s="1159">
        <f t="shared" si="4"/>
        <v>67.721999999999994</v>
      </c>
    </row>
    <row r="40" spans="1:40" ht="18.75" customHeight="1">
      <c r="A40" s="691" t="s">
        <v>507</v>
      </c>
      <c r="B40" s="692"/>
      <c r="C40" s="730"/>
      <c r="D40" s="737"/>
      <c r="E40" s="732"/>
      <c r="F40" s="696"/>
      <c r="G40" s="705"/>
      <c r="H40" s="710"/>
      <c r="I40" s="698"/>
      <c r="J40" s="698"/>
      <c r="K40" s="698"/>
      <c r="L40" s="710"/>
      <c r="M40" s="738"/>
      <c r="N40" s="739"/>
      <c r="O40" s="740"/>
      <c r="P40" s="742"/>
      <c r="Q40" s="742"/>
      <c r="R40" s="742"/>
      <c r="S40" s="742"/>
      <c r="T40" s="701">
        <f t="shared" si="3"/>
        <v>0</v>
      </c>
      <c r="U40" s="1159">
        <f t="shared" si="4"/>
        <v>0</v>
      </c>
    </row>
    <row r="41" spans="1:40" ht="18.75" customHeight="1">
      <c r="A41" s="691" t="s">
        <v>508</v>
      </c>
      <c r="B41" s="692"/>
      <c r="C41" s="730"/>
      <c r="D41" s="737"/>
      <c r="E41" s="730">
        <v>283.93874</v>
      </c>
      <c r="F41" s="1163"/>
      <c r="G41" s="693"/>
      <c r="H41" s="738"/>
      <c r="I41" s="1161"/>
      <c r="J41" s="1161"/>
      <c r="K41" s="1161"/>
      <c r="L41" s="738"/>
      <c r="M41" s="738"/>
      <c r="N41" s="738"/>
      <c r="O41" s="738"/>
      <c r="P41" s="742"/>
      <c r="Q41" s="742"/>
      <c r="R41" s="742"/>
      <c r="S41" s="742"/>
      <c r="T41" s="1164">
        <f t="shared" si="3"/>
        <v>0</v>
      </c>
      <c r="U41" s="1164">
        <f t="shared" si="4"/>
        <v>283.93874</v>
      </c>
    </row>
    <row r="42" spans="1:40" ht="18.75" customHeight="1">
      <c r="A42" s="691" t="s">
        <v>509</v>
      </c>
      <c r="B42" s="692"/>
      <c r="C42" s="725"/>
      <c r="D42" s="737"/>
      <c r="E42" s="730"/>
      <c r="F42" s="1163"/>
      <c r="G42" s="693"/>
      <c r="H42" s="738"/>
      <c r="I42" s="1161"/>
      <c r="J42" s="1161"/>
      <c r="K42" s="1161"/>
      <c r="L42" s="738"/>
      <c r="M42" s="738"/>
      <c r="N42" s="738"/>
      <c r="O42" s="738"/>
      <c r="P42" s="742"/>
      <c r="Q42" s="742">
        <v>95.185000000000002</v>
      </c>
      <c r="R42" s="742"/>
      <c r="S42" s="742"/>
      <c r="T42" s="1164">
        <f t="shared" si="3"/>
        <v>0</v>
      </c>
      <c r="U42" s="1164">
        <f t="shared" si="4"/>
        <v>95.185000000000002</v>
      </c>
    </row>
    <row r="43" spans="1:40" ht="18.75" customHeight="1">
      <c r="A43" s="691" t="s">
        <v>510</v>
      </c>
      <c r="B43" s="692"/>
      <c r="C43" s="730"/>
      <c r="D43" s="737"/>
      <c r="E43" s="730"/>
      <c r="F43" s="1163"/>
      <c r="G43" s="693"/>
      <c r="H43" s="738"/>
      <c r="I43" s="1161"/>
      <c r="J43" s="1161"/>
      <c r="K43" s="1161"/>
      <c r="L43" s="738"/>
      <c r="M43" s="738"/>
      <c r="N43" s="738"/>
      <c r="O43" s="738">
        <v>52.218000000000004</v>
      </c>
      <c r="P43" s="742"/>
      <c r="Q43" s="742"/>
      <c r="R43" s="742"/>
      <c r="S43" s="742"/>
      <c r="T43" s="1164">
        <f t="shared" si="3"/>
        <v>0</v>
      </c>
      <c r="U43" s="1164">
        <f t="shared" si="4"/>
        <v>52.218000000000004</v>
      </c>
    </row>
    <row r="44" spans="1:40" ht="18.75" customHeight="1">
      <c r="A44" s="691" t="s">
        <v>511</v>
      </c>
      <c r="B44" s="692"/>
      <c r="C44" s="730"/>
      <c r="D44" s="737"/>
      <c r="E44" s="730"/>
      <c r="F44" s="1163"/>
      <c r="G44" s="693"/>
      <c r="H44" s="738"/>
      <c r="I44" s="1161"/>
      <c r="J44" s="1161"/>
      <c r="K44" s="1161"/>
      <c r="L44" s="738"/>
      <c r="M44" s="738"/>
      <c r="N44" s="738"/>
      <c r="O44" s="738"/>
      <c r="P44" s="742"/>
      <c r="Q44" s="742"/>
      <c r="R44" s="742"/>
      <c r="S44" s="742"/>
      <c r="T44" s="1164">
        <f t="shared" si="3"/>
        <v>0</v>
      </c>
      <c r="U44" s="1164">
        <f t="shared" si="4"/>
        <v>0</v>
      </c>
    </row>
    <row r="45" spans="1:40" s="252" customFormat="1" ht="23.25" customHeight="1">
      <c r="A45" s="720" t="s">
        <v>274</v>
      </c>
      <c r="B45" s="680"/>
      <c r="C45" s="681"/>
      <c r="D45" s="721"/>
      <c r="E45" s="683"/>
      <c r="F45" s="722"/>
      <c r="G45" s="685"/>
      <c r="H45" s="680"/>
      <c r="I45" s="686"/>
      <c r="J45" s="686"/>
      <c r="K45" s="686"/>
      <c r="L45" s="723"/>
      <c r="M45" s="681"/>
      <c r="N45" s="681"/>
      <c r="O45" s="681"/>
      <c r="P45" s="721"/>
      <c r="Q45" s="721"/>
      <c r="R45" s="721"/>
      <c r="S45" s="721"/>
      <c r="T45" s="714"/>
      <c r="U45" s="743"/>
      <c r="V45" s="250"/>
      <c r="W45" s="250"/>
      <c r="X45" s="250"/>
      <c r="Y45" s="250"/>
      <c r="Z45" s="250"/>
      <c r="AA45" s="250"/>
      <c r="AB45" s="250"/>
      <c r="AC45" s="250"/>
      <c r="AD45" s="250"/>
      <c r="AE45" s="250"/>
      <c r="AF45" s="250"/>
      <c r="AG45" s="250"/>
      <c r="AH45" s="250"/>
      <c r="AI45" s="250"/>
      <c r="AJ45" s="250"/>
      <c r="AK45" s="250"/>
      <c r="AL45" s="250"/>
      <c r="AM45" s="250"/>
      <c r="AN45" s="250"/>
    </row>
    <row r="46" spans="1:40" s="456" customFormat="1" ht="24" customHeight="1">
      <c r="A46" s="744" t="s">
        <v>512</v>
      </c>
      <c r="B46" s="745"/>
      <c r="C46" s="746"/>
      <c r="D46" s="747"/>
      <c r="E46" s="748"/>
      <c r="F46" s="749"/>
      <c r="G46" s="750"/>
      <c r="H46" s="745"/>
      <c r="I46" s="929"/>
      <c r="J46" s="929"/>
      <c r="K46" s="929"/>
      <c r="L46" s="930"/>
      <c r="M46" s="746"/>
      <c r="N46" s="746"/>
      <c r="O46" s="746"/>
      <c r="P46" s="746"/>
      <c r="Q46" s="746"/>
      <c r="R46" s="746"/>
      <c r="S46" s="746"/>
      <c r="T46" s="931">
        <f t="shared" ref="T46:U49" si="5">R46+P46+N46+L46+H46+F46+D46+B46+J46</f>
        <v>0</v>
      </c>
      <c r="U46" s="1158">
        <f t="shared" si="5"/>
        <v>0</v>
      </c>
      <c r="V46" s="454"/>
      <c r="W46" s="454"/>
      <c r="X46" s="455"/>
      <c r="Y46" s="455"/>
      <c r="Z46" s="455"/>
      <c r="AA46" s="455"/>
      <c r="AB46" s="455"/>
      <c r="AC46" s="455"/>
      <c r="AD46" s="455"/>
      <c r="AE46" s="455"/>
      <c r="AF46" s="455"/>
      <c r="AG46" s="455"/>
      <c r="AH46" s="455"/>
      <c r="AI46" s="455"/>
      <c r="AJ46" s="455"/>
      <c r="AK46" s="455"/>
      <c r="AL46" s="455"/>
      <c r="AM46" s="455"/>
      <c r="AN46" s="455"/>
    </row>
    <row r="47" spans="1:40" s="254" customFormat="1" ht="39.75" customHeight="1">
      <c r="A47" s="751" t="s">
        <v>410</v>
      </c>
      <c r="B47" s="692"/>
      <c r="C47" s="730"/>
      <c r="D47" s="731"/>
      <c r="E47" s="732"/>
      <c r="F47" s="696"/>
      <c r="G47" s="729"/>
      <c r="H47" s="697"/>
      <c r="I47" s="1160">
        <v>188.99600000000001</v>
      </c>
      <c r="J47" s="708"/>
      <c r="K47" s="708"/>
      <c r="L47" s="710"/>
      <c r="M47" s="730"/>
      <c r="N47" s="730"/>
      <c r="O47" s="730"/>
      <c r="P47" s="730"/>
      <c r="Q47" s="730"/>
      <c r="R47" s="730"/>
      <c r="S47" s="730"/>
      <c r="T47" s="701">
        <f t="shared" si="5"/>
        <v>0</v>
      </c>
      <c r="U47" s="1159">
        <f t="shared" si="5"/>
        <v>188.99600000000001</v>
      </c>
      <c r="V47" s="253"/>
      <c r="W47" s="253"/>
      <c r="X47" s="253"/>
      <c r="Y47" s="253"/>
      <c r="Z47" s="253"/>
      <c r="AA47" s="253"/>
      <c r="AB47" s="253"/>
      <c r="AC47" s="253"/>
      <c r="AD47" s="253"/>
      <c r="AE47" s="253"/>
      <c r="AF47" s="253"/>
      <c r="AG47" s="253"/>
      <c r="AH47" s="253"/>
      <c r="AI47" s="253"/>
      <c r="AJ47" s="253"/>
      <c r="AK47" s="253"/>
      <c r="AL47" s="253"/>
      <c r="AM47" s="253"/>
      <c r="AN47" s="253"/>
    </row>
    <row r="48" spans="1:40" s="254" customFormat="1" ht="24" customHeight="1">
      <c r="A48" s="691" t="s">
        <v>513</v>
      </c>
      <c r="B48" s="692"/>
      <c r="C48" s="730"/>
      <c r="D48" s="731"/>
      <c r="E48" s="730">
        <v>115.7</v>
      </c>
      <c r="F48" s="696"/>
      <c r="G48" s="729"/>
      <c r="H48" s="692"/>
      <c r="I48" s="1161"/>
      <c r="J48" s="698"/>
      <c r="K48" s="698"/>
      <c r="L48" s="710"/>
      <c r="M48" s="730"/>
      <c r="N48" s="730"/>
      <c r="O48" s="730"/>
      <c r="P48" s="730"/>
      <c r="Q48" s="730"/>
      <c r="R48" s="730"/>
      <c r="S48" s="730"/>
      <c r="T48" s="701">
        <f t="shared" si="5"/>
        <v>0</v>
      </c>
      <c r="U48" s="1159">
        <f t="shared" si="5"/>
        <v>115.7</v>
      </c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3"/>
      <c r="AN48" s="253"/>
    </row>
    <row r="49" spans="1:40" ht="20.25" customHeight="1">
      <c r="A49" s="752" t="s">
        <v>514</v>
      </c>
      <c r="B49" s="753"/>
      <c r="C49" s="754">
        <v>122</v>
      </c>
      <c r="D49" s="755"/>
      <c r="E49" s="756"/>
      <c r="F49" s="757"/>
      <c r="G49" s="758"/>
      <c r="H49" s="759"/>
      <c r="I49" s="1162">
        <v>196.01</v>
      </c>
      <c r="J49" s="760"/>
      <c r="K49" s="760"/>
      <c r="L49" s="759"/>
      <c r="M49" s="761"/>
      <c r="N49" s="761"/>
      <c r="O49" s="761"/>
      <c r="P49" s="762"/>
      <c r="Q49" s="762"/>
      <c r="R49" s="762"/>
      <c r="S49" s="762"/>
      <c r="T49" s="701">
        <f t="shared" si="5"/>
        <v>0</v>
      </c>
      <c r="U49" s="1159">
        <f t="shared" si="5"/>
        <v>318.01</v>
      </c>
    </row>
    <row r="50" spans="1:40" s="249" customFormat="1" ht="22.5" customHeight="1" thickBot="1">
      <c r="A50" s="763" t="s">
        <v>145</v>
      </c>
      <c r="B50" s="764">
        <f>SUM(B5:B49)</f>
        <v>7</v>
      </c>
      <c r="C50" s="1154">
        <f>SUM(C5:C49)</f>
        <v>3540.6221700000001</v>
      </c>
      <c r="D50" s="764">
        <f>SUM(D5:D49)</f>
        <v>1</v>
      </c>
      <c r="E50" s="1155">
        <f t="shared" ref="E50:S50" si="6">SUM(E5:E49)</f>
        <v>4698.7181999999993</v>
      </c>
      <c r="F50" s="764">
        <f>SUM(F5:F49)</f>
        <v>1</v>
      </c>
      <c r="G50" s="1155">
        <f t="shared" si="6"/>
        <v>203.91499999999999</v>
      </c>
      <c r="H50" s="764">
        <f>SUM(H5:H49)</f>
        <v>1</v>
      </c>
      <c r="I50" s="1156">
        <f t="shared" si="6"/>
        <v>2415.1255799999999</v>
      </c>
      <c r="J50" s="764">
        <f>SUM(J5:J49)</f>
        <v>0</v>
      </c>
      <c r="K50" s="1156">
        <f t="shared" si="6"/>
        <v>183.08600000000001</v>
      </c>
      <c r="L50" s="764">
        <f>SUM(L5:L49)</f>
        <v>1</v>
      </c>
      <c r="M50" s="1155">
        <f>SUM(M5:M49)</f>
        <v>3087.66849</v>
      </c>
      <c r="N50" s="764">
        <f>SUM(N5:N49)</f>
        <v>9</v>
      </c>
      <c r="O50" s="1155">
        <f t="shared" si="6"/>
        <v>6845.9406399999998</v>
      </c>
      <c r="P50" s="764">
        <f>SUM(P5:P49)</f>
        <v>0</v>
      </c>
      <c r="Q50" s="1155">
        <f t="shared" si="6"/>
        <v>205.785</v>
      </c>
      <c r="R50" s="764">
        <f>SUM(R5:R49)</f>
        <v>1</v>
      </c>
      <c r="S50" s="1155">
        <f t="shared" si="6"/>
        <v>532.73703</v>
      </c>
      <c r="T50" s="765">
        <f>SUM(T5:T49)</f>
        <v>21</v>
      </c>
      <c r="U50" s="1157">
        <f>SUM(U5:U49)</f>
        <v>21713.598110000003</v>
      </c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</row>
    <row r="51" spans="1:40" s="247" customFormat="1" ht="18.75" customHeight="1" thickTop="1">
      <c r="A51" s="256"/>
      <c r="B51" s="257"/>
      <c r="C51" s="258"/>
      <c r="D51" s="262"/>
      <c r="E51" s="278"/>
      <c r="F51" s="259"/>
      <c r="G51" s="260"/>
      <c r="I51" s="281"/>
      <c r="J51" s="281"/>
      <c r="K51" s="281"/>
      <c r="M51" s="261"/>
      <c r="N51" s="261"/>
      <c r="O51" s="261"/>
      <c r="P51" s="262"/>
      <c r="Q51" s="262"/>
      <c r="R51" s="262"/>
      <c r="S51" s="262"/>
      <c r="T51" s="263"/>
      <c r="U51" s="264"/>
      <c r="V51" s="248"/>
      <c r="W51" s="248"/>
      <c r="X51" s="248"/>
      <c r="Y51" s="248"/>
      <c r="Z51" s="248"/>
      <c r="AA51" s="248"/>
      <c r="AB51" s="248"/>
      <c r="AC51" s="248"/>
      <c r="AD51" s="248"/>
      <c r="AE51" s="248"/>
      <c r="AF51" s="248"/>
      <c r="AG51" s="248"/>
      <c r="AH51" s="248"/>
      <c r="AI51" s="248"/>
      <c r="AJ51" s="248"/>
      <c r="AK51" s="248"/>
      <c r="AL51" s="248"/>
      <c r="AM51" s="248"/>
      <c r="AN51" s="248"/>
    </row>
    <row r="52" spans="1:40" s="248" customFormat="1" ht="18" customHeight="1">
      <c r="C52" s="265"/>
      <c r="D52" s="276"/>
      <c r="E52" s="279">
        <f>SUM(G11)</f>
        <v>0</v>
      </c>
      <c r="F52" s="267"/>
      <c r="G52" s="268"/>
      <c r="I52" s="282"/>
      <c r="J52" s="282"/>
      <c r="K52" s="282"/>
      <c r="M52" s="266"/>
      <c r="N52" s="266"/>
      <c r="O52" s="266"/>
      <c r="T52" s="269"/>
      <c r="U52" s="269"/>
      <c r="V52" s="283"/>
      <c r="X52" s="270"/>
    </row>
    <row r="53" spans="1:40" s="248" customFormat="1" ht="21" customHeight="1">
      <c r="C53" s="265"/>
      <c r="D53" s="276"/>
      <c r="E53" s="279"/>
      <c r="F53" s="267"/>
      <c r="G53" s="268"/>
      <c r="H53" s="268"/>
      <c r="I53" s="282"/>
      <c r="J53" s="282"/>
      <c r="K53" s="282"/>
      <c r="M53" s="266"/>
      <c r="N53" s="266"/>
      <c r="O53" s="271"/>
      <c r="S53" s="283"/>
      <c r="T53" s="269"/>
      <c r="U53" s="270"/>
      <c r="V53" s="283"/>
    </row>
    <row r="54" spans="1:40" s="248" customFormat="1" ht="21" customHeight="1">
      <c r="C54" s="265"/>
      <c r="D54" s="276"/>
      <c r="E54" s="279"/>
      <c r="F54" s="267"/>
      <c r="G54" s="268"/>
      <c r="I54" s="282"/>
      <c r="J54" s="282"/>
      <c r="K54" s="282"/>
      <c r="M54" s="266"/>
      <c r="N54" s="266"/>
      <c r="O54" s="271"/>
      <c r="T54" s="269"/>
      <c r="U54" s="270"/>
      <c r="V54" s="271"/>
      <c r="X54" s="271"/>
    </row>
    <row r="55" spans="1:40" s="248" customFormat="1" ht="21" customHeight="1">
      <c r="C55" s="265"/>
      <c r="D55" s="276"/>
      <c r="E55" s="279"/>
      <c r="F55" s="267"/>
      <c r="G55" s="268"/>
      <c r="I55" s="282"/>
      <c r="J55" s="282"/>
      <c r="K55" s="282"/>
      <c r="M55" s="266"/>
      <c r="N55" s="266"/>
      <c r="O55" s="266"/>
      <c r="T55" s="269"/>
      <c r="U55" s="283"/>
    </row>
    <row r="56" spans="1:40" s="248" customFormat="1" ht="21" customHeight="1">
      <c r="C56" s="265"/>
      <c r="D56" s="276"/>
      <c r="E56" s="279"/>
      <c r="F56" s="267"/>
      <c r="G56" s="268"/>
      <c r="I56" s="282"/>
      <c r="J56" s="282"/>
      <c r="K56" s="282"/>
      <c r="M56" s="266"/>
      <c r="N56" s="266"/>
      <c r="O56" s="266"/>
      <c r="T56" s="269"/>
      <c r="U56" s="272"/>
    </row>
    <row r="57" spans="1:40" s="248" customFormat="1" ht="21" customHeight="1">
      <c r="C57" s="265"/>
      <c r="D57" s="276"/>
      <c r="E57" s="279"/>
      <c r="F57" s="267"/>
      <c r="G57" s="268"/>
      <c r="I57" s="282"/>
      <c r="J57" s="282"/>
      <c r="K57" s="282"/>
      <c r="M57" s="266"/>
      <c r="N57" s="266"/>
      <c r="O57" s="266"/>
      <c r="T57" s="269"/>
      <c r="U57" s="272"/>
    </row>
    <row r="58" spans="1:40" s="248" customFormat="1" ht="21" customHeight="1">
      <c r="C58" s="265"/>
      <c r="D58" s="276"/>
      <c r="E58" s="279"/>
      <c r="F58" s="267"/>
      <c r="G58" s="268"/>
      <c r="I58" s="282"/>
      <c r="J58" s="282"/>
      <c r="K58" s="282"/>
      <c r="M58" s="266"/>
      <c r="N58" s="266"/>
      <c r="O58" s="266"/>
      <c r="T58" s="269"/>
      <c r="U58" s="272"/>
    </row>
    <row r="59" spans="1:40" s="248" customFormat="1" ht="21" customHeight="1">
      <c r="C59" s="265"/>
      <c r="D59" s="276"/>
      <c r="E59" s="279"/>
      <c r="F59" s="267"/>
      <c r="G59" s="268"/>
      <c r="I59" s="282"/>
      <c r="J59" s="282"/>
      <c r="K59" s="282"/>
      <c r="M59" s="266"/>
      <c r="N59" s="266"/>
      <c r="O59" s="266"/>
      <c r="T59" s="269"/>
      <c r="U59" s="272"/>
    </row>
    <row r="60" spans="1:40" s="248" customFormat="1" ht="21" customHeight="1">
      <c r="C60" s="265"/>
      <c r="D60" s="276"/>
      <c r="E60" s="279"/>
      <c r="F60" s="267"/>
      <c r="G60" s="268"/>
      <c r="I60" s="282"/>
      <c r="J60" s="282"/>
      <c r="K60" s="282"/>
      <c r="M60" s="266"/>
      <c r="N60" s="266"/>
      <c r="O60" s="266"/>
      <c r="T60" s="269"/>
      <c r="U60" s="272"/>
    </row>
    <row r="61" spans="1:40" s="248" customFormat="1" ht="21" customHeight="1">
      <c r="C61" s="265"/>
      <c r="D61" s="276"/>
      <c r="E61" s="279"/>
      <c r="F61" s="267"/>
      <c r="G61" s="268"/>
      <c r="I61" s="282"/>
      <c r="J61" s="282"/>
      <c r="K61" s="282"/>
      <c r="M61" s="266"/>
      <c r="N61" s="266"/>
      <c r="O61" s="266"/>
      <c r="T61" s="269"/>
      <c r="U61" s="272"/>
    </row>
    <row r="62" spans="1:40" s="248" customFormat="1" ht="21" customHeight="1">
      <c r="C62" s="265"/>
      <c r="D62" s="276"/>
      <c r="E62" s="279"/>
      <c r="F62" s="267"/>
      <c r="G62" s="268"/>
      <c r="I62" s="282"/>
      <c r="J62" s="282"/>
      <c r="K62" s="282"/>
      <c r="M62" s="266"/>
      <c r="N62" s="266"/>
      <c r="O62" s="266"/>
      <c r="T62" s="269"/>
      <c r="U62" s="272"/>
    </row>
    <row r="63" spans="1:40" s="248" customFormat="1" ht="21" customHeight="1">
      <c r="C63" s="265"/>
      <c r="D63" s="276"/>
      <c r="E63" s="279"/>
      <c r="F63" s="267"/>
      <c r="G63" s="268"/>
      <c r="I63" s="282"/>
      <c r="J63" s="282"/>
      <c r="K63" s="282"/>
      <c r="M63" s="266"/>
      <c r="N63" s="266"/>
      <c r="O63" s="266"/>
      <c r="T63" s="269"/>
      <c r="U63" s="272"/>
    </row>
    <row r="64" spans="1:40" s="248" customFormat="1" ht="21" customHeight="1">
      <c r="C64" s="265"/>
      <c r="D64" s="276"/>
      <c r="E64" s="279"/>
      <c r="F64" s="267"/>
      <c r="G64" s="268"/>
      <c r="I64" s="282"/>
      <c r="J64" s="282"/>
      <c r="K64" s="282"/>
      <c r="M64" s="266"/>
      <c r="N64" s="266"/>
      <c r="O64" s="266"/>
      <c r="T64" s="269"/>
      <c r="U64" s="272"/>
    </row>
    <row r="65" spans="3:21" s="248" customFormat="1" ht="21" customHeight="1">
      <c r="C65" s="265"/>
      <c r="D65" s="276"/>
      <c r="E65" s="279"/>
      <c r="F65" s="267"/>
      <c r="G65" s="268"/>
      <c r="I65" s="282"/>
      <c r="J65" s="282"/>
      <c r="K65" s="282"/>
      <c r="M65" s="266"/>
      <c r="N65" s="266"/>
      <c r="O65" s="266"/>
      <c r="T65" s="269"/>
      <c r="U65" s="272"/>
    </row>
    <row r="66" spans="3:21" s="248" customFormat="1" ht="21" customHeight="1">
      <c r="C66" s="265"/>
      <c r="D66" s="276"/>
      <c r="E66" s="279"/>
      <c r="F66" s="267"/>
      <c r="G66" s="268"/>
      <c r="I66" s="282"/>
      <c r="J66" s="282"/>
      <c r="K66" s="282"/>
      <c r="M66" s="266"/>
      <c r="N66" s="266"/>
      <c r="O66" s="266"/>
      <c r="T66" s="269"/>
      <c r="U66" s="272"/>
    </row>
    <row r="67" spans="3:21" s="248" customFormat="1" ht="21" customHeight="1">
      <c r="C67" s="265"/>
      <c r="D67" s="276"/>
      <c r="E67" s="279"/>
      <c r="F67" s="267"/>
      <c r="G67" s="268"/>
      <c r="I67" s="282"/>
      <c r="J67" s="282"/>
      <c r="K67" s="282"/>
      <c r="M67" s="266"/>
      <c r="N67" s="266"/>
      <c r="O67" s="266"/>
      <c r="T67" s="269"/>
      <c r="U67" s="272"/>
    </row>
    <row r="68" spans="3:21" s="248" customFormat="1" ht="21" customHeight="1">
      <c r="C68" s="265"/>
      <c r="D68" s="276"/>
      <c r="E68" s="279"/>
      <c r="F68" s="267"/>
      <c r="G68" s="268"/>
      <c r="I68" s="282"/>
      <c r="J68" s="282"/>
      <c r="K68" s="282"/>
      <c r="M68" s="266"/>
      <c r="N68" s="266"/>
      <c r="O68" s="266"/>
      <c r="T68" s="269"/>
      <c r="U68" s="272"/>
    </row>
    <row r="69" spans="3:21" s="248" customFormat="1" ht="21" customHeight="1">
      <c r="C69" s="265"/>
      <c r="D69" s="276"/>
      <c r="E69" s="279"/>
      <c r="F69" s="267"/>
      <c r="G69" s="268"/>
      <c r="I69" s="282"/>
      <c r="J69" s="282"/>
      <c r="K69" s="282"/>
      <c r="M69" s="266"/>
      <c r="N69" s="266"/>
      <c r="O69" s="266"/>
      <c r="T69" s="269"/>
      <c r="U69" s="272"/>
    </row>
    <row r="70" spans="3:21" s="248" customFormat="1" ht="21" customHeight="1">
      <c r="C70" s="265"/>
      <c r="D70" s="276"/>
      <c r="E70" s="279"/>
      <c r="F70" s="267"/>
      <c r="G70" s="268"/>
      <c r="I70" s="282"/>
      <c r="J70" s="282"/>
      <c r="K70" s="282"/>
      <c r="M70" s="266"/>
      <c r="N70" s="266"/>
      <c r="O70" s="266"/>
      <c r="T70" s="269"/>
      <c r="U70" s="272"/>
    </row>
    <row r="71" spans="3:21" s="248" customFormat="1" ht="21" customHeight="1">
      <c r="C71" s="265"/>
      <c r="D71" s="276"/>
      <c r="E71" s="279"/>
      <c r="F71" s="267"/>
      <c r="G71" s="268"/>
      <c r="I71" s="282"/>
      <c r="J71" s="282"/>
      <c r="K71" s="282"/>
      <c r="M71" s="266"/>
      <c r="N71" s="266"/>
      <c r="O71" s="266"/>
      <c r="T71" s="269"/>
      <c r="U71" s="272"/>
    </row>
    <row r="72" spans="3:21" s="248" customFormat="1" ht="21" customHeight="1">
      <c r="C72" s="265"/>
      <c r="D72" s="276"/>
      <c r="E72" s="279"/>
      <c r="F72" s="267"/>
      <c r="G72" s="268"/>
      <c r="I72" s="282"/>
      <c r="J72" s="282"/>
      <c r="K72" s="282"/>
      <c r="M72" s="266"/>
      <c r="N72" s="266"/>
      <c r="O72" s="266"/>
      <c r="T72" s="269"/>
      <c r="U72" s="272"/>
    </row>
    <row r="73" spans="3:21" s="248" customFormat="1" ht="21" customHeight="1">
      <c r="C73" s="265"/>
      <c r="D73" s="276"/>
      <c r="E73" s="279"/>
      <c r="F73" s="267"/>
      <c r="G73" s="268"/>
      <c r="I73" s="282"/>
      <c r="J73" s="282"/>
      <c r="K73" s="282"/>
      <c r="M73" s="266"/>
      <c r="N73" s="266"/>
      <c r="O73" s="266"/>
      <c r="T73" s="269"/>
      <c r="U73" s="272"/>
    </row>
    <row r="74" spans="3:21" s="248" customFormat="1" ht="21" customHeight="1">
      <c r="C74" s="265"/>
      <c r="D74" s="276"/>
      <c r="E74" s="279"/>
      <c r="F74" s="267"/>
      <c r="G74" s="268"/>
      <c r="I74" s="282"/>
      <c r="J74" s="282"/>
      <c r="K74" s="282"/>
      <c r="M74" s="266"/>
      <c r="N74" s="266"/>
      <c r="O74" s="266"/>
      <c r="T74" s="269"/>
      <c r="U74" s="272"/>
    </row>
    <row r="75" spans="3:21" s="248" customFormat="1" ht="21" customHeight="1">
      <c r="C75" s="265"/>
      <c r="D75" s="276"/>
      <c r="E75" s="279"/>
      <c r="F75" s="267"/>
      <c r="G75" s="268"/>
      <c r="I75" s="282"/>
      <c r="J75" s="282"/>
      <c r="K75" s="282"/>
      <c r="M75" s="266"/>
      <c r="N75" s="266"/>
      <c r="O75" s="266"/>
      <c r="T75" s="269"/>
      <c r="U75" s="272"/>
    </row>
    <row r="76" spans="3:21" s="248" customFormat="1" ht="21" customHeight="1">
      <c r="C76" s="265"/>
      <c r="D76" s="276"/>
      <c r="E76" s="279"/>
      <c r="F76" s="267"/>
      <c r="G76" s="268"/>
      <c r="I76" s="282"/>
      <c r="J76" s="282"/>
      <c r="K76" s="282"/>
      <c r="M76" s="266"/>
      <c r="N76" s="266"/>
      <c r="O76" s="266"/>
      <c r="T76" s="269"/>
      <c r="U76" s="272"/>
    </row>
    <row r="77" spans="3:21" s="248" customFormat="1" ht="21" customHeight="1">
      <c r="C77" s="265"/>
      <c r="D77" s="276"/>
      <c r="E77" s="279"/>
      <c r="F77" s="267"/>
      <c r="G77" s="268"/>
      <c r="I77" s="282"/>
      <c r="J77" s="282"/>
      <c r="K77" s="282"/>
      <c r="M77" s="266"/>
      <c r="N77" s="266"/>
      <c r="O77" s="266"/>
      <c r="T77" s="269"/>
      <c r="U77" s="272"/>
    </row>
    <row r="78" spans="3:21" s="248" customFormat="1" ht="21" customHeight="1">
      <c r="C78" s="265"/>
      <c r="D78" s="276"/>
      <c r="E78" s="279"/>
      <c r="F78" s="267"/>
      <c r="G78" s="268"/>
      <c r="I78" s="282"/>
      <c r="J78" s="282"/>
      <c r="K78" s="282"/>
      <c r="M78" s="266"/>
      <c r="N78" s="266"/>
      <c r="O78" s="266"/>
      <c r="T78" s="269"/>
      <c r="U78" s="272"/>
    </row>
  </sheetData>
  <sheetProtection algorithmName="SHA-512" hashValue="V06EhpP8uoNbMRvM7Sp73anIudyPai2u/sgBfelb+E0TwVIQz8jBEDuvdMM2AsWCaRrIXqD2xzwkhdQC6RPRwQ==" saltValue="MxH+ezL2pryWMnoXhwgWrA==" spinCount="100000" sheet="1" formatCells="0" formatColumns="0" formatRows="0" insertColumns="0" insertRows="0" insertHyperlinks="0" deleteColumns="0" deleteRows="0"/>
  <mergeCells count="11">
    <mergeCell ref="J2:K2"/>
    <mergeCell ref="A2:A3"/>
    <mergeCell ref="B2:C2"/>
    <mergeCell ref="D2:E2"/>
    <mergeCell ref="F2:G2"/>
    <mergeCell ref="H2:I2"/>
    <mergeCell ref="N2:O2"/>
    <mergeCell ref="P2:Q2"/>
    <mergeCell ref="R2:S2"/>
    <mergeCell ref="T2:U2"/>
    <mergeCell ref="L2:M2"/>
  </mergeCells>
  <printOptions horizontalCentered="1"/>
  <pageMargins left="0.11811023622047245" right="0.11811023622047245" top="0.59055118110236227" bottom="0.39370078740157483" header="0.31496062992125984" footer="0.31496062992125984"/>
  <pageSetup paperSize="9" scale="75" orientation="landscape" r:id="rId1"/>
  <rowBreaks count="2" manualBreakCount="2">
    <brk id="29" max="20" man="1"/>
    <brk id="50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23D2C-7008-44B3-AAB3-E937EA222ECC}">
  <dimension ref="A1:E760"/>
  <sheetViews>
    <sheetView topLeftCell="A247" zoomScaleNormal="100" workbookViewId="0">
      <selection activeCell="I253" sqref="I253"/>
    </sheetView>
  </sheetViews>
  <sheetFormatPr defaultRowHeight="14.25"/>
  <cols>
    <col min="1" max="1" width="68.875" style="409" customWidth="1"/>
    <col min="2" max="2" width="14.875" customWidth="1"/>
    <col min="3" max="3" width="18.25" style="1167" customWidth="1"/>
  </cols>
  <sheetData>
    <row r="1" spans="1:5" ht="19.5">
      <c r="A1" s="644"/>
      <c r="B1" s="645"/>
      <c r="C1" s="1166"/>
    </row>
    <row r="2" spans="1:5" ht="46.5" customHeight="1">
      <c r="A2" s="1335" t="s">
        <v>666</v>
      </c>
      <c r="B2" s="1335"/>
      <c r="C2" s="1166"/>
    </row>
    <row r="3" spans="1:5" ht="20.25">
      <c r="B3" s="1334" t="s">
        <v>657</v>
      </c>
      <c r="C3" s="1334"/>
      <c r="D3" s="767"/>
      <c r="E3" s="767"/>
    </row>
    <row r="4" spans="1:5" ht="48">
      <c r="A4" s="1228" t="s">
        <v>654</v>
      </c>
      <c r="B4" s="1223" t="s">
        <v>457</v>
      </c>
      <c r="C4" s="1226" t="s">
        <v>555</v>
      </c>
    </row>
    <row r="5" spans="1:5" ht="24">
      <c r="A5" s="1224" t="s">
        <v>47</v>
      </c>
      <c r="B5" s="1225">
        <v>82</v>
      </c>
      <c r="C5" s="1226">
        <v>1926.697999999999</v>
      </c>
    </row>
    <row r="6" spans="1:5" ht="24">
      <c r="A6" s="1229" t="s">
        <v>633</v>
      </c>
      <c r="B6" s="1225">
        <v>14</v>
      </c>
      <c r="C6" s="1226">
        <v>1094.913</v>
      </c>
    </row>
    <row r="7" spans="1:5" ht="24">
      <c r="A7" s="1227" t="s">
        <v>622</v>
      </c>
      <c r="B7" s="1225">
        <v>1</v>
      </c>
      <c r="C7" s="1226">
        <v>78.208070000000006</v>
      </c>
    </row>
    <row r="8" spans="1:5" ht="24">
      <c r="A8" s="1227" t="s">
        <v>460</v>
      </c>
      <c r="B8" s="1225">
        <v>1</v>
      </c>
      <c r="C8" s="1226">
        <v>78.208070000000006</v>
      </c>
    </row>
    <row r="9" spans="1:5" ht="24">
      <c r="A9" s="1227" t="s">
        <v>461</v>
      </c>
      <c r="B9" s="1225">
        <v>2</v>
      </c>
      <c r="C9" s="1226">
        <v>156.41614999999999</v>
      </c>
    </row>
    <row r="10" spans="1:5" ht="24">
      <c r="A10" s="1227" t="s">
        <v>620</v>
      </c>
      <c r="B10" s="1225">
        <v>1</v>
      </c>
      <c r="C10" s="1226">
        <v>78.208070000000006</v>
      </c>
    </row>
    <row r="11" spans="1:5" ht="24">
      <c r="A11" s="1227" t="s">
        <v>574</v>
      </c>
      <c r="B11" s="1225">
        <v>2</v>
      </c>
      <c r="C11" s="1226">
        <v>156.41614999999999</v>
      </c>
    </row>
    <row r="12" spans="1:5" ht="24">
      <c r="A12" s="1227" t="s">
        <v>604</v>
      </c>
      <c r="B12" s="1225">
        <v>1</v>
      </c>
      <c r="C12" s="1226">
        <v>78.208070000000006</v>
      </c>
    </row>
    <row r="13" spans="1:5" ht="24">
      <c r="A13" s="1227" t="s">
        <v>466</v>
      </c>
      <c r="B13" s="1225">
        <v>2</v>
      </c>
      <c r="C13" s="1226">
        <v>156.41614000000001</v>
      </c>
    </row>
    <row r="14" spans="1:5" ht="24">
      <c r="A14" s="1227" t="s">
        <v>467</v>
      </c>
      <c r="B14" s="1225">
        <v>2</v>
      </c>
      <c r="C14" s="1226">
        <v>156.41614000000001</v>
      </c>
    </row>
    <row r="15" spans="1:5" ht="24">
      <c r="A15" s="1227" t="s">
        <v>585</v>
      </c>
      <c r="B15" s="1225">
        <v>1</v>
      </c>
      <c r="C15" s="1226">
        <v>78.208070000000006</v>
      </c>
    </row>
    <row r="16" spans="1:5" ht="24">
      <c r="A16" s="1227" t="s">
        <v>471</v>
      </c>
      <c r="B16" s="1225">
        <v>1</v>
      </c>
      <c r="C16" s="1226">
        <v>78.208070000000006</v>
      </c>
    </row>
    <row r="17" spans="1:3" ht="24">
      <c r="A17" s="1229" t="s">
        <v>639</v>
      </c>
      <c r="B17" s="1225">
        <v>21</v>
      </c>
      <c r="C17" s="1226">
        <v>42</v>
      </c>
    </row>
    <row r="18" spans="1:3" ht="24">
      <c r="A18" s="1227" t="s">
        <v>599</v>
      </c>
      <c r="B18" s="1225">
        <v>1</v>
      </c>
      <c r="C18" s="1226">
        <v>2</v>
      </c>
    </row>
    <row r="19" spans="1:3" ht="24">
      <c r="A19" s="1227" t="s">
        <v>464</v>
      </c>
      <c r="B19" s="1225">
        <v>1</v>
      </c>
      <c r="C19" s="1226">
        <v>2</v>
      </c>
    </row>
    <row r="20" spans="1:3" ht="24">
      <c r="A20" s="1227" t="s">
        <v>623</v>
      </c>
      <c r="B20" s="1225">
        <v>1</v>
      </c>
      <c r="C20" s="1226">
        <v>2</v>
      </c>
    </row>
    <row r="21" spans="1:3" ht="24">
      <c r="A21" s="1227" t="s">
        <v>576</v>
      </c>
      <c r="B21" s="1225">
        <v>1</v>
      </c>
      <c r="C21" s="1226">
        <v>2</v>
      </c>
    </row>
    <row r="22" spans="1:3" ht="24">
      <c r="A22" s="1227" t="s">
        <v>465</v>
      </c>
      <c r="B22" s="1225">
        <v>1</v>
      </c>
      <c r="C22" s="1226">
        <v>2</v>
      </c>
    </row>
    <row r="23" spans="1:3" ht="24">
      <c r="A23" s="1227" t="s">
        <v>579</v>
      </c>
      <c r="B23" s="1225">
        <v>2</v>
      </c>
      <c r="C23" s="1226">
        <v>4</v>
      </c>
    </row>
    <row r="24" spans="1:3" ht="24">
      <c r="A24" s="1227" t="s">
        <v>583</v>
      </c>
      <c r="B24" s="1225">
        <v>1</v>
      </c>
      <c r="C24" s="1226">
        <v>2</v>
      </c>
    </row>
    <row r="25" spans="1:3" ht="24">
      <c r="A25" s="1227" t="s">
        <v>468</v>
      </c>
      <c r="B25" s="1225">
        <v>2</v>
      </c>
      <c r="C25" s="1226">
        <v>4</v>
      </c>
    </row>
    <row r="26" spans="1:3" ht="24">
      <c r="A26" s="1227" t="s">
        <v>586</v>
      </c>
      <c r="B26" s="1225">
        <v>2</v>
      </c>
      <c r="C26" s="1226">
        <v>4</v>
      </c>
    </row>
    <row r="27" spans="1:3" ht="24">
      <c r="A27" s="1227" t="s">
        <v>588</v>
      </c>
      <c r="B27" s="1225">
        <v>1</v>
      </c>
      <c r="C27" s="1226">
        <v>2</v>
      </c>
    </row>
    <row r="28" spans="1:3" ht="24">
      <c r="A28" s="1227" t="s">
        <v>619</v>
      </c>
      <c r="B28" s="1225">
        <v>1</v>
      </c>
      <c r="C28" s="1226">
        <v>2</v>
      </c>
    </row>
    <row r="29" spans="1:3" ht="24">
      <c r="A29" s="1227" t="s">
        <v>463</v>
      </c>
      <c r="B29" s="1225">
        <v>1</v>
      </c>
      <c r="C29" s="1226">
        <v>2</v>
      </c>
    </row>
    <row r="30" spans="1:3" ht="24">
      <c r="A30" s="1227" t="s">
        <v>593</v>
      </c>
      <c r="B30" s="1225">
        <v>3</v>
      </c>
      <c r="C30" s="1226">
        <v>6</v>
      </c>
    </row>
    <row r="31" spans="1:3" ht="24">
      <c r="A31" s="1227" t="s">
        <v>594</v>
      </c>
      <c r="B31" s="1225">
        <v>2</v>
      </c>
      <c r="C31" s="1226">
        <v>4</v>
      </c>
    </row>
    <row r="32" spans="1:3" ht="24">
      <c r="A32" s="1227" t="s">
        <v>472</v>
      </c>
      <c r="B32" s="1225">
        <v>1</v>
      </c>
      <c r="C32" s="1226">
        <v>2</v>
      </c>
    </row>
    <row r="33" spans="1:3" ht="48">
      <c r="A33" s="1229" t="s">
        <v>642</v>
      </c>
      <c r="B33" s="1225">
        <v>21</v>
      </c>
      <c r="C33" s="1226">
        <v>301.98500000000001</v>
      </c>
    </row>
    <row r="34" spans="1:3" ht="24">
      <c r="A34" s="1227" t="s">
        <v>625</v>
      </c>
      <c r="B34" s="1225">
        <v>1</v>
      </c>
      <c r="C34" s="1226">
        <v>14.380240000000001</v>
      </c>
    </row>
    <row r="35" spans="1:3" ht="24">
      <c r="A35" s="1227" t="s">
        <v>621</v>
      </c>
      <c r="B35" s="1225">
        <v>1</v>
      </c>
      <c r="C35" s="1226">
        <v>14.380240000000001</v>
      </c>
    </row>
    <row r="36" spans="1:3" ht="24">
      <c r="A36" s="1227" t="s">
        <v>465</v>
      </c>
      <c r="B36" s="1225">
        <v>3</v>
      </c>
      <c r="C36" s="1226">
        <v>43.140699999999995</v>
      </c>
    </row>
    <row r="37" spans="1:3" ht="24">
      <c r="A37" s="1227" t="s">
        <v>579</v>
      </c>
      <c r="B37" s="1225">
        <v>1</v>
      </c>
      <c r="C37" s="1226">
        <v>14.380240000000001</v>
      </c>
    </row>
    <row r="38" spans="1:3" ht="24">
      <c r="A38" s="1227" t="s">
        <v>584</v>
      </c>
      <c r="B38" s="1225">
        <v>2</v>
      </c>
      <c r="C38" s="1226">
        <v>28.760480000000001</v>
      </c>
    </row>
    <row r="39" spans="1:3" ht="24">
      <c r="A39" s="1227" t="s">
        <v>586</v>
      </c>
      <c r="B39" s="1225">
        <v>1</v>
      </c>
      <c r="C39" s="1226">
        <v>14.380240000000001</v>
      </c>
    </row>
    <row r="40" spans="1:3" ht="24">
      <c r="A40" s="1227" t="s">
        <v>618</v>
      </c>
      <c r="B40" s="1225">
        <v>2</v>
      </c>
      <c r="C40" s="1226">
        <v>28.760480000000001</v>
      </c>
    </row>
    <row r="41" spans="1:3" ht="24">
      <c r="A41" s="1227" t="s">
        <v>607</v>
      </c>
      <c r="B41" s="1225">
        <v>2</v>
      </c>
      <c r="C41" s="1226">
        <v>28.760480000000001</v>
      </c>
    </row>
    <row r="42" spans="1:3" ht="24">
      <c r="A42" s="1227" t="s">
        <v>589</v>
      </c>
      <c r="B42" s="1225">
        <v>4</v>
      </c>
      <c r="C42" s="1226">
        <v>57.520949999999999</v>
      </c>
    </row>
    <row r="43" spans="1:3" ht="24">
      <c r="A43" s="1227" t="s">
        <v>619</v>
      </c>
      <c r="B43" s="1225">
        <v>1</v>
      </c>
      <c r="C43" s="1226">
        <v>14.380240000000001</v>
      </c>
    </row>
    <row r="44" spans="1:3" ht="24">
      <c r="A44" s="1227" t="s">
        <v>590</v>
      </c>
      <c r="B44" s="1225">
        <v>1</v>
      </c>
      <c r="C44" s="1226">
        <v>14.380240000000001</v>
      </c>
    </row>
    <row r="45" spans="1:3" ht="24">
      <c r="A45" s="1227" t="s">
        <v>595</v>
      </c>
      <c r="B45" s="1225">
        <v>1</v>
      </c>
      <c r="C45" s="1226">
        <v>14.380240000000001</v>
      </c>
    </row>
    <row r="46" spans="1:3" ht="24">
      <c r="A46" s="1227" t="s">
        <v>472</v>
      </c>
      <c r="B46" s="1225">
        <v>1</v>
      </c>
      <c r="C46" s="1226">
        <v>14.380229999999999</v>
      </c>
    </row>
    <row r="47" spans="1:3" ht="48">
      <c r="A47" s="1229" t="s">
        <v>629</v>
      </c>
      <c r="B47" s="1225">
        <v>26</v>
      </c>
      <c r="C47" s="1226">
        <v>487.80000000000007</v>
      </c>
    </row>
    <row r="48" spans="1:3" ht="24">
      <c r="A48" s="1227" t="s">
        <v>461</v>
      </c>
      <c r="B48" s="1225">
        <v>6</v>
      </c>
      <c r="C48" s="1226">
        <v>112.5692</v>
      </c>
    </row>
    <row r="49" spans="1:3" ht="24">
      <c r="A49" s="1227" t="s">
        <v>459</v>
      </c>
      <c r="B49" s="1225">
        <v>1</v>
      </c>
      <c r="C49" s="1226">
        <v>18.76154</v>
      </c>
    </row>
    <row r="50" spans="1:3" ht="24">
      <c r="A50" s="1227" t="s">
        <v>625</v>
      </c>
      <c r="B50" s="1225">
        <v>1</v>
      </c>
      <c r="C50" s="1226">
        <v>18.76154</v>
      </c>
    </row>
    <row r="51" spans="1:3" ht="24">
      <c r="A51" s="1227" t="s">
        <v>621</v>
      </c>
      <c r="B51" s="1225">
        <v>3</v>
      </c>
      <c r="C51" s="1226">
        <v>56.284620000000004</v>
      </c>
    </row>
    <row r="52" spans="1:3" ht="24">
      <c r="A52" s="1227" t="s">
        <v>578</v>
      </c>
      <c r="B52" s="1225">
        <v>1</v>
      </c>
      <c r="C52" s="1226">
        <v>18.76154</v>
      </c>
    </row>
    <row r="53" spans="1:3" ht="24">
      <c r="A53" s="1227" t="s">
        <v>581</v>
      </c>
      <c r="B53" s="1225">
        <v>1</v>
      </c>
      <c r="C53" s="1226">
        <v>18.76154</v>
      </c>
    </row>
    <row r="54" spans="1:3" ht="24">
      <c r="A54" s="1227" t="s">
        <v>583</v>
      </c>
      <c r="B54" s="1225">
        <v>1</v>
      </c>
      <c r="C54" s="1226">
        <v>18.76154</v>
      </c>
    </row>
    <row r="55" spans="1:3" ht="24">
      <c r="A55" s="1227" t="s">
        <v>605</v>
      </c>
      <c r="B55" s="1225">
        <v>1</v>
      </c>
      <c r="C55" s="1226">
        <v>18.76154</v>
      </c>
    </row>
    <row r="56" spans="1:3" ht="24">
      <c r="A56" s="1227" t="s">
        <v>586</v>
      </c>
      <c r="B56" s="1225">
        <v>4</v>
      </c>
      <c r="C56" s="1226">
        <v>75.04616</v>
      </c>
    </row>
    <row r="57" spans="1:3" ht="24">
      <c r="A57" s="1227" t="s">
        <v>618</v>
      </c>
      <c r="B57" s="1225">
        <v>1</v>
      </c>
      <c r="C57" s="1226">
        <v>18.76154</v>
      </c>
    </row>
    <row r="58" spans="1:3" ht="24">
      <c r="A58" s="1227" t="s">
        <v>589</v>
      </c>
      <c r="B58" s="1225">
        <v>3</v>
      </c>
      <c r="C58" s="1226">
        <v>56.284620000000004</v>
      </c>
    </row>
    <row r="59" spans="1:3" ht="24">
      <c r="A59" s="1227" t="s">
        <v>463</v>
      </c>
      <c r="B59" s="1225">
        <v>2</v>
      </c>
      <c r="C59" s="1226">
        <v>37.52308</v>
      </c>
    </row>
    <row r="60" spans="1:3" ht="24">
      <c r="A60" s="1227" t="s">
        <v>593</v>
      </c>
      <c r="B60" s="1225">
        <v>1</v>
      </c>
      <c r="C60" s="1226">
        <v>18.76154</v>
      </c>
    </row>
    <row r="61" spans="1:3" ht="24">
      <c r="A61" s="1224" t="s">
        <v>573</v>
      </c>
      <c r="B61" s="1225">
        <v>130</v>
      </c>
      <c r="C61" s="1226">
        <v>3072.8887</v>
      </c>
    </row>
    <row r="62" spans="1:3" ht="24">
      <c r="A62" s="1229" t="s">
        <v>640</v>
      </c>
      <c r="B62" s="1225">
        <v>19</v>
      </c>
      <c r="C62" s="1226">
        <v>2347.0866999999998</v>
      </c>
    </row>
    <row r="63" spans="1:3" ht="24">
      <c r="A63" s="1227" t="s">
        <v>599</v>
      </c>
      <c r="B63" s="1225">
        <v>1</v>
      </c>
      <c r="C63" s="1226">
        <v>123.53088000000001</v>
      </c>
    </row>
    <row r="64" spans="1:3" ht="24">
      <c r="A64" s="1227" t="s">
        <v>461</v>
      </c>
      <c r="B64" s="1225">
        <v>1</v>
      </c>
      <c r="C64" s="1226">
        <v>123.53088000000001</v>
      </c>
    </row>
    <row r="65" spans="1:3" ht="24">
      <c r="A65" s="1227" t="s">
        <v>615</v>
      </c>
      <c r="B65" s="1225">
        <v>1</v>
      </c>
      <c r="C65" s="1226">
        <v>123.53086999999999</v>
      </c>
    </row>
    <row r="66" spans="1:3" ht="24">
      <c r="A66" s="1227" t="s">
        <v>576</v>
      </c>
      <c r="B66" s="1225">
        <v>1</v>
      </c>
      <c r="C66" s="1226">
        <v>123.53088000000001</v>
      </c>
    </row>
    <row r="67" spans="1:3" ht="24">
      <c r="A67" s="1227" t="s">
        <v>621</v>
      </c>
      <c r="B67" s="1225">
        <v>1</v>
      </c>
      <c r="C67" s="1226">
        <v>123.53088000000001</v>
      </c>
    </row>
    <row r="68" spans="1:3" ht="24">
      <c r="A68" s="1227" t="s">
        <v>465</v>
      </c>
      <c r="B68" s="1225">
        <v>1</v>
      </c>
      <c r="C68" s="1226">
        <v>123.53088000000001</v>
      </c>
    </row>
    <row r="69" spans="1:3" ht="24">
      <c r="A69" s="1227" t="s">
        <v>579</v>
      </c>
      <c r="B69" s="1225">
        <v>1</v>
      </c>
      <c r="C69" s="1226">
        <v>123.53088000000001</v>
      </c>
    </row>
    <row r="70" spans="1:3" ht="24">
      <c r="A70" s="1227" t="s">
        <v>466</v>
      </c>
      <c r="B70" s="1225">
        <v>1</v>
      </c>
      <c r="C70" s="1226">
        <v>123.53088000000001</v>
      </c>
    </row>
    <row r="71" spans="1:3" ht="24">
      <c r="A71" s="1227" t="s">
        <v>616</v>
      </c>
      <c r="B71" s="1225">
        <v>1</v>
      </c>
      <c r="C71" s="1226">
        <v>123.53088000000001</v>
      </c>
    </row>
    <row r="72" spans="1:3" ht="24">
      <c r="A72" s="1227" t="s">
        <v>462</v>
      </c>
      <c r="B72" s="1225">
        <v>1</v>
      </c>
      <c r="C72" s="1226">
        <v>123.53088000000001</v>
      </c>
    </row>
    <row r="73" spans="1:3" ht="24">
      <c r="A73" s="1227" t="s">
        <v>587</v>
      </c>
      <c r="B73" s="1225">
        <v>1</v>
      </c>
      <c r="C73" s="1226">
        <v>123.53088000000001</v>
      </c>
    </row>
    <row r="74" spans="1:3" ht="24">
      <c r="A74" s="1227" t="s">
        <v>588</v>
      </c>
      <c r="B74" s="1225">
        <v>1</v>
      </c>
      <c r="C74" s="1226">
        <v>123.53088000000001</v>
      </c>
    </row>
    <row r="75" spans="1:3" ht="24">
      <c r="A75" s="1227" t="s">
        <v>598</v>
      </c>
      <c r="B75" s="1225">
        <v>1</v>
      </c>
      <c r="C75" s="1226">
        <v>123.53088000000001</v>
      </c>
    </row>
    <row r="76" spans="1:3" ht="24">
      <c r="A76" s="1227" t="s">
        <v>608</v>
      </c>
      <c r="B76" s="1225">
        <v>1</v>
      </c>
      <c r="C76" s="1226">
        <v>123.53088000000001</v>
      </c>
    </row>
    <row r="77" spans="1:3" ht="24">
      <c r="A77" s="1227" t="s">
        <v>463</v>
      </c>
      <c r="B77" s="1225">
        <v>1</v>
      </c>
      <c r="C77" s="1226">
        <v>123.53088000000001</v>
      </c>
    </row>
    <row r="78" spans="1:3" ht="24">
      <c r="A78" s="1227" t="s">
        <v>595</v>
      </c>
      <c r="B78" s="1225">
        <v>1</v>
      </c>
      <c r="C78" s="1226">
        <v>123.53088000000001</v>
      </c>
    </row>
    <row r="79" spans="1:3" ht="24">
      <c r="A79" s="1227" t="s">
        <v>472</v>
      </c>
      <c r="B79" s="1225">
        <v>1</v>
      </c>
      <c r="C79" s="1226">
        <v>123.53086999999999</v>
      </c>
    </row>
    <row r="80" spans="1:3" ht="24">
      <c r="A80" s="1227" t="s">
        <v>596</v>
      </c>
      <c r="B80" s="1225">
        <v>1</v>
      </c>
      <c r="C80" s="1226">
        <v>123.53088000000001</v>
      </c>
    </row>
    <row r="81" spans="1:3" ht="24">
      <c r="A81" s="1227" t="s">
        <v>597</v>
      </c>
      <c r="B81" s="1225">
        <v>1</v>
      </c>
      <c r="C81" s="1226">
        <v>123.53088000000001</v>
      </c>
    </row>
    <row r="82" spans="1:3" ht="24">
      <c r="A82" s="1229" t="s">
        <v>632</v>
      </c>
      <c r="B82" s="1225">
        <v>92</v>
      </c>
      <c r="C82" s="1226">
        <v>109</v>
      </c>
    </row>
    <row r="83" spans="1:3" ht="24">
      <c r="A83" s="1227" t="s">
        <v>599</v>
      </c>
      <c r="B83" s="1225">
        <v>1</v>
      </c>
      <c r="C83" s="1226">
        <v>1.1847799999999999</v>
      </c>
    </row>
    <row r="84" spans="1:3" ht="24">
      <c r="A84" s="1227" t="s">
        <v>460</v>
      </c>
      <c r="B84" s="1225">
        <v>1</v>
      </c>
      <c r="C84" s="1226">
        <v>1.1847799999999999</v>
      </c>
    </row>
    <row r="85" spans="1:3" ht="24">
      <c r="A85" s="1227" t="s">
        <v>572</v>
      </c>
      <c r="B85" s="1225">
        <v>1</v>
      </c>
      <c r="C85" s="1226">
        <v>1.1847799999999999</v>
      </c>
    </row>
    <row r="86" spans="1:3" ht="24">
      <c r="A86" s="1227" t="s">
        <v>576</v>
      </c>
      <c r="B86" s="1225">
        <v>10</v>
      </c>
      <c r="C86" s="1226">
        <v>11.847799999999999</v>
      </c>
    </row>
    <row r="87" spans="1:3" ht="24">
      <c r="A87" s="1227" t="s">
        <v>465</v>
      </c>
      <c r="B87" s="1225">
        <v>3</v>
      </c>
      <c r="C87" s="1226">
        <v>3.5543499999999999</v>
      </c>
    </row>
    <row r="88" spans="1:3" ht="24">
      <c r="A88" s="1227" t="s">
        <v>610</v>
      </c>
      <c r="B88" s="1225">
        <v>2</v>
      </c>
      <c r="C88" s="1226">
        <v>2.3695999999999997</v>
      </c>
    </row>
    <row r="89" spans="1:3" ht="24">
      <c r="A89" s="1227" t="s">
        <v>579</v>
      </c>
      <c r="B89" s="1225">
        <v>5</v>
      </c>
      <c r="C89" s="1226">
        <v>5.9238999999999997</v>
      </c>
    </row>
    <row r="90" spans="1:3" ht="24">
      <c r="A90" s="1227" t="s">
        <v>466</v>
      </c>
      <c r="B90" s="1225">
        <v>1</v>
      </c>
      <c r="C90" s="1226">
        <v>1.1847799999999999</v>
      </c>
    </row>
    <row r="91" spans="1:3" ht="24">
      <c r="A91" s="1227" t="s">
        <v>605</v>
      </c>
      <c r="B91" s="1225">
        <v>1</v>
      </c>
      <c r="C91" s="1226">
        <v>1.1847799999999999</v>
      </c>
    </row>
    <row r="92" spans="1:3" ht="24">
      <c r="A92" s="1227" t="s">
        <v>468</v>
      </c>
      <c r="B92" s="1225">
        <v>2</v>
      </c>
      <c r="C92" s="1226">
        <v>2.3695999999999997</v>
      </c>
    </row>
    <row r="93" spans="1:3" ht="24">
      <c r="A93" s="1227" t="s">
        <v>588</v>
      </c>
      <c r="B93" s="1225">
        <v>4</v>
      </c>
      <c r="C93" s="1226">
        <v>4.7391199999999998</v>
      </c>
    </row>
    <row r="94" spans="1:3" ht="24">
      <c r="A94" s="1227" t="s">
        <v>618</v>
      </c>
      <c r="B94" s="1225">
        <v>4</v>
      </c>
      <c r="C94" s="1226">
        <v>4.7391199999999998</v>
      </c>
    </row>
    <row r="95" spans="1:3" ht="24">
      <c r="A95" s="1227" t="s">
        <v>469</v>
      </c>
      <c r="B95" s="1225">
        <v>2</v>
      </c>
      <c r="C95" s="1226">
        <v>2.3695999999999997</v>
      </c>
    </row>
    <row r="96" spans="1:3" ht="24">
      <c r="A96" s="1227" t="s">
        <v>463</v>
      </c>
      <c r="B96" s="1225">
        <v>6</v>
      </c>
      <c r="C96" s="1226">
        <v>7.1086999999999998</v>
      </c>
    </row>
    <row r="97" spans="1:3" ht="24">
      <c r="A97" s="1227" t="s">
        <v>593</v>
      </c>
      <c r="B97" s="1225">
        <v>5</v>
      </c>
      <c r="C97" s="1226">
        <v>5.9238999999999997</v>
      </c>
    </row>
    <row r="98" spans="1:3" ht="24">
      <c r="A98" s="1227" t="s">
        <v>470</v>
      </c>
      <c r="B98" s="1225">
        <v>38</v>
      </c>
      <c r="C98" s="1226">
        <v>45.021650000000001</v>
      </c>
    </row>
    <row r="99" spans="1:3" ht="24">
      <c r="A99" s="1227" t="s">
        <v>609</v>
      </c>
      <c r="B99" s="1225">
        <v>2</v>
      </c>
      <c r="C99" s="1226">
        <v>2.3695999999999997</v>
      </c>
    </row>
    <row r="100" spans="1:3" ht="24">
      <c r="A100" s="1227" t="s">
        <v>595</v>
      </c>
      <c r="B100" s="1225">
        <v>1</v>
      </c>
      <c r="C100" s="1226">
        <v>1.1847799999999999</v>
      </c>
    </row>
    <row r="101" spans="1:3" ht="24">
      <c r="A101" s="1227" t="s">
        <v>472</v>
      </c>
      <c r="B101" s="1225">
        <v>1</v>
      </c>
      <c r="C101" s="1226">
        <v>1.1847799999999999</v>
      </c>
    </row>
    <row r="102" spans="1:3" ht="24">
      <c r="A102" s="1227" t="s">
        <v>596</v>
      </c>
      <c r="B102" s="1225">
        <v>2</v>
      </c>
      <c r="C102" s="1226">
        <v>2.3695999999999997</v>
      </c>
    </row>
    <row r="103" spans="1:3" ht="48">
      <c r="A103" s="1229" t="s">
        <v>634</v>
      </c>
      <c r="B103" s="1225">
        <v>19</v>
      </c>
      <c r="C103" s="1226">
        <v>616.80199999999991</v>
      </c>
    </row>
    <row r="104" spans="1:3" ht="24">
      <c r="A104" s="1227" t="s">
        <v>461</v>
      </c>
      <c r="B104" s="1225">
        <v>3</v>
      </c>
      <c r="C104" s="1226">
        <v>97.389800000000008</v>
      </c>
    </row>
    <row r="105" spans="1:3" ht="24">
      <c r="A105" s="1227" t="s">
        <v>464</v>
      </c>
      <c r="B105" s="1225">
        <v>1</v>
      </c>
      <c r="C105" s="1226">
        <v>32.463259999999998</v>
      </c>
    </row>
    <row r="106" spans="1:3" ht="24">
      <c r="A106" s="1227" t="s">
        <v>620</v>
      </c>
      <c r="B106" s="1225">
        <v>1</v>
      </c>
      <c r="C106" s="1226">
        <v>32.463259999999998</v>
      </c>
    </row>
    <row r="107" spans="1:3" ht="24">
      <c r="A107" s="1227" t="s">
        <v>574</v>
      </c>
      <c r="B107" s="1225">
        <v>2</v>
      </c>
      <c r="C107" s="1226">
        <v>64.926519999999996</v>
      </c>
    </row>
    <row r="108" spans="1:3" ht="24">
      <c r="A108" s="1227" t="s">
        <v>577</v>
      </c>
      <c r="B108" s="1225">
        <v>1</v>
      </c>
      <c r="C108" s="1226">
        <v>32.463259999999998</v>
      </c>
    </row>
    <row r="109" spans="1:3" ht="24">
      <c r="A109" s="1227" t="s">
        <v>578</v>
      </c>
      <c r="B109" s="1225">
        <v>1</v>
      </c>
      <c r="C109" s="1226">
        <v>32.463259999999998</v>
      </c>
    </row>
    <row r="110" spans="1:3" ht="24">
      <c r="A110" s="1227" t="s">
        <v>465</v>
      </c>
      <c r="B110" s="1225">
        <v>1</v>
      </c>
      <c r="C110" s="1226">
        <v>32.463259999999998</v>
      </c>
    </row>
    <row r="111" spans="1:3" ht="24">
      <c r="A111" s="1227" t="s">
        <v>579</v>
      </c>
      <c r="B111" s="1225">
        <v>1</v>
      </c>
      <c r="C111" s="1226">
        <v>32.463259999999998</v>
      </c>
    </row>
    <row r="112" spans="1:3" ht="24">
      <c r="A112" s="1227" t="s">
        <v>600</v>
      </c>
      <c r="B112" s="1225">
        <v>1</v>
      </c>
      <c r="C112" s="1226">
        <v>32.463259999999998</v>
      </c>
    </row>
    <row r="113" spans="1:3" ht="24">
      <c r="A113" s="1227" t="s">
        <v>606</v>
      </c>
      <c r="B113" s="1225">
        <v>1</v>
      </c>
      <c r="C113" s="1226">
        <v>32.463259999999998</v>
      </c>
    </row>
    <row r="114" spans="1:3" ht="24">
      <c r="A114" s="1227" t="s">
        <v>462</v>
      </c>
      <c r="B114" s="1225">
        <v>1</v>
      </c>
      <c r="C114" s="1226">
        <v>32.463259999999998</v>
      </c>
    </row>
    <row r="115" spans="1:3" ht="24">
      <c r="A115" s="1227" t="s">
        <v>587</v>
      </c>
      <c r="B115" s="1225">
        <v>1</v>
      </c>
      <c r="C115" s="1226">
        <v>32.463259999999998</v>
      </c>
    </row>
    <row r="116" spans="1:3" ht="24">
      <c r="A116" s="1227" t="s">
        <v>619</v>
      </c>
      <c r="B116" s="1225">
        <v>1</v>
      </c>
      <c r="C116" s="1226">
        <v>32.463259999999998</v>
      </c>
    </row>
    <row r="117" spans="1:3" ht="24">
      <c r="A117" s="1227" t="s">
        <v>463</v>
      </c>
      <c r="B117" s="1225">
        <v>1</v>
      </c>
      <c r="C117" s="1226">
        <v>32.463299999999997</v>
      </c>
    </row>
    <row r="118" spans="1:3" ht="24">
      <c r="A118" s="1227" t="s">
        <v>471</v>
      </c>
      <c r="B118" s="1225">
        <v>2</v>
      </c>
      <c r="C118" s="1226">
        <v>64.926519999999996</v>
      </c>
    </row>
    <row r="119" spans="1:3" ht="24">
      <c r="A119" s="1224" t="s">
        <v>575</v>
      </c>
      <c r="B119" s="1225">
        <v>68</v>
      </c>
      <c r="C119" s="1226">
        <v>495.81599999999997</v>
      </c>
    </row>
    <row r="120" spans="1:3" ht="24">
      <c r="A120" s="1229" t="s">
        <v>635</v>
      </c>
      <c r="B120" s="1225">
        <v>68</v>
      </c>
      <c r="C120" s="1226">
        <v>495.81599999999997</v>
      </c>
    </row>
    <row r="121" spans="1:3" ht="24">
      <c r="A121" s="1227" t="s">
        <v>622</v>
      </c>
      <c r="B121" s="1225">
        <v>1</v>
      </c>
      <c r="C121" s="1226">
        <v>7.2914099999999999</v>
      </c>
    </row>
    <row r="122" spans="1:3" ht="24">
      <c r="A122" s="1227" t="s">
        <v>461</v>
      </c>
      <c r="B122" s="1225">
        <v>6</v>
      </c>
      <c r="C122" s="1226">
        <v>43.7485</v>
      </c>
    </row>
    <row r="123" spans="1:3" ht="24">
      <c r="A123" s="1227" t="s">
        <v>464</v>
      </c>
      <c r="B123" s="1225">
        <v>3</v>
      </c>
      <c r="C123" s="1226">
        <v>21.874230000000001</v>
      </c>
    </row>
    <row r="124" spans="1:3" ht="24">
      <c r="A124" s="1227" t="s">
        <v>624</v>
      </c>
      <c r="B124" s="1225">
        <v>1</v>
      </c>
      <c r="C124" s="1226">
        <v>7.2914099999999999</v>
      </c>
    </row>
    <row r="125" spans="1:3" ht="24">
      <c r="A125" s="1227" t="s">
        <v>625</v>
      </c>
      <c r="B125" s="1225">
        <v>2</v>
      </c>
      <c r="C125" s="1226">
        <v>14.58282</v>
      </c>
    </row>
    <row r="126" spans="1:3" ht="24">
      <c r="A126" s="1227" t="s">
        <v>574</v>
      </c>
      <c r="B126" s="1225">
        <v>22</v>
      </c>
      <c r="C126" s="1226">
        <v>160.41101999999998</v>
      </c>
    </row>
    <row r="127" spans="1:3" ht="24">
      <c r="A127" s="1227" t="s">
        <v>465</v>
      </c>
      <c r="B127" s="1225">
        <v>2</v>
      </c>
      <c r="C127" s="1226">
        <v>14.58282</v>
      </c>
    </row>
    <row r="128" spans="1:3" ht="24">
      <c r="A128" s="1227" t="s">
        <v>610</v>
      </c>
      <c r="B128" s="1225">
        <v>1</v>
      </c>
      <c r="C128" s="1226">
        <v>7.2914099999999999</v>
      </c>
    </row>
    <row r="129" spans="1:3" ht="24">
      <c r="A129" s="1227" t="s">
        <v>583</v>
      </c>
      <c r="B129" s="1225">
        <v>1</v>
      </c>
      <c r="C129" s="1226">
        <v>7.2914099999999999</v>
      </c>
    </row>
    <row r="130" spans="1:3" ht="24">
      <c r="A130" s="1227" t="s">
        <v>584</v>
      </c>
      <c r="B130" s="1225">
        <v>5</v>
      </c>
      <c r="C130" s="1226">
        <v>36.457050000000002</v>
      </c>
    </row>
    <row r="131" spans="1:3" ht="24">
      <c r="A131" s="1227" t="s">
        <v>468</v>
      </c>
      <c r="B131" s="1225">
        <v>6</v>
      </c>
      <c r="C131" s="1226">
        <v>43.748460000000001</v>
      </c>
    </row>
    <row r="132" spans="1:3" ht="24">
      <c r="A132" s="1227" t="s">
        <v>587</v>
      </c>
      <c r="B132" s="1225">
        <v>1</v>
      </c>
      <c r="C132" s="1226">
        <v>7.2914099999999999</v>
      </c>
    </row>
    <row r="133" spans="1:3" ht="24">
      <c r="A133" s="1227" t="s">
        <v>588</v>
      </c>
      <c r="B133" s="1225">
        <v>1</v>
      </c>
      <c r="C133" s="1226">
        <v>7.2914099999999999</v>
      </c>
    </row>
    <row r="134" spans="1:3" ht="24">
      <c r="A134" s="1227" t="s">
        <v>619</v>
      </c>
      <c r="B134" s="1225">
        <v>2</v>
      </c>
      <c r="C134" s="1226">
        <v>14.582840000000001</v>
      </c>
    </row>
    <row r="135" spans="1:3" ht="24">
      <c r="A135" s="1227" t="s">
        <v>463</v>
      </c>
      <c r="B135" s="1225">
        <v>4</v>
      </c>
      <c r="C135" s="1226">
        <v>29.165650000000003</v>
      </c>
    </row>
    <row r="136" spans="1:3" ht="24">
      <c r="A136" s="1227" t="s">
        <v>593</v>
      </c>
      <c r="B136" s="1225">
        <v>1</v>
      </c>
      <c r="C136" s="1226">
        <v>7.2914099999999999</v>
      </c>
    </row>
    <row r="137" spans="1:3" ht="24">
      <c r="A137" s="1227" t="s">
        <v>601</v>
      </c>
      <c r="B137" s="1225">
        <v>5</v>
      </c>
      <c r="C137" s="1226">
        <v>36.457099999999997</v>
      </c>
    </row>
    <row r="138" spans="1:3" ht="24">
      <c r="A138" s="1227" t="s">
        <v>472</v>
      </c>
      <c r="B138" s="1225">
        <v>3</v>
      </c>
      <c r="C138" s="1226">
        <v>21.874230000000001</v>
      </c>
    </row>
    <row r="139" spans="1:3" ht="24">
      <c r="A139" s="1227" t="s">
        <v>596</v>
      </c>
      <c r="B139" s="1225">
        <v>1</v>
      </c>
      <c r="C139" s="1226">
        <v>7.2914099999999999</v>
      </c>
    </row>
    <row r="140" spans="1:3" ht="24">
      <c r="A140" s="1224" t="s">
        <v>571</v>
      </c>
      <c r="B140" s="1225">
        <v>194</v>
      </c>
      <c r="C140" s="1226">
        <v>2118.8835100000001</v>
      </c>
    </row>
    <row r="141" spans="1:3" ht="24">
      <c r="A141" s="1229" t="s">
        <v>641</v>
      </c>
      <c r="B141" s="1225">
        <v>21</v>
      </c>
      <c r="C141" s="1226">
        <v>333.57499999999999</v>
      </c>
    </row>
    <row r="142" spans="1:3" ht="24">
      <c r="A142" s="1227" t="s">
        <v>461</v>
      </c>
      <c r="B142" s="1225">
        <v>6</v>
      </c>
      <c r="C142" s="1226">
        <v>95.307119999999998</v>
      </c>
    </row>
    <row r="143" spans="1:3" ht="24">
      <c r="A143" s="1227" t="s">
        <v>623</v>
      </c>
      <c r="B143" s="1225">
        <v>1</v>
      </c>
      <c r="C143" s="1226">
        <v>15.88452</v>
      </c>
    </row>
    <row r="144" spans="1:3" ht="24">
      <c r="A144" s="1227" t="s">
        <v>576</v>
      </c>
      <c r="B144" s="1225">
        <v>2</v>
      </c>
      <c r="C144" s="1226">
        <v>31.76904</v>
      </c>
    </row>
    <row r="145" spans="1:3" ht="24">
      <c r="A145" s="1227" t="s">
        <v>578</v>
      </c>
      <c r="B145" s="1225">
        <v>1</v>
      </c>
      <c r="C145" s="1226">
        <v>15.88452</v>
      </c>
    </row>
    <row r="146" spans="1:3" ht="24">
      <c r="A146" s="1227" t="s">
        <v>585</v>
      </c>
      <c r="B146" s="1225">
        <v>1</v>
      </c>
      <c r="C146" s="1226">
        <v>15.88452</v>
      </c>
    </row>
    <row r="147" spans="1:3" ht="24">
      <c r="A147" s="1227" t="s">
        <v>468</v>
      </c>
      <c r="B147" s="1225">
        <v>2</v>
      </c>
      <c r="C147" s="1226">
        <v>31.76904</v>
      </c>
    </row>
    <row r="148" spans="1:3" ht="24">
      <c r="A148" s="1227" t="s">
        <v>618</v>
      </c>
      <c r="B148" s="1225">
        <v>1</v>
      </c>
      <c r="C148" s="1226">
        <v>15.88452</v>
      </c>
    </row>
    <row r="149" spans="1:3" ht="24">
      <c r="A149" s="1227" t="s">
        <v>589</v>
      </c>
      <c r="B149" s="1225">
        <v>3</v>
      </c>
      <c r="C149" s="1226">
        <v>47.653599999999997</v>
      </c>
    </row>
    <row r="150" spans="1:3" ht="24">
      <c r="A150" s="1227" t="s">
        <v>463</v>
      </c>
      <c r="B150" s="1225">
        <v>3</v>
      </c>
      <c r="C150" s="1226">
        <v>47.653599999999997</v>
      </c>
    </row>
    <row r="151" spans="1:3" ht="24">
      <c r="A151" s="1227" t="s">
        <v>593</v>
      </c>
      <c r="B151" s="1225">
        <v>1</v>
      </c>
      <c r="C151" s="1226">
        <v>15.88452</v>
      </c>
    </row>
    <row r="152" spans="1:3" ht="72">
      <c r="A152" s="1229" t="s">
        <v>627</v>
      </c>
      <c r="B152" s="1225">
        <v>69</v>
      </c>
      <c r="C152" s="1226">
        <v>595.30186999999978</v>
      </c>
    </row>
    <row r="153" spans="1:3" ht="24">
      <c r="A153" s="1227" t="s">
        <v>461</v>
      </c>
      <c r="B153" s="1225">
        <v>36</v>
      </c>
      <c r="C153" s="1226">
        <v>310.59219999999999</v>
      </c>
    </row>
    <row r="154" spans="1:3" ht="24">
      <c r="A154" s="1227" t="s">
        <v>458</v>
      </c>
      <c r="B154" s="1225">
        <v>1</v>
      </c>
      <c r="C154" s="1226">
        <v>8.6275700000000004</v>
      </c>
    </row>
    <row r="155" spans="1:3" ht="24">
      <c r="A155" s="1227" t="s">
        <v>623</v>
      </c>
      <c r="B155" s="1225">
        <v>1</v>
      </c>
      <c r="C155" s="1226">
        <v>8.6275700000000004</v>
      </c>
    </row>
    <row r="156" spans="1:3" ht="24">
      <c r="A156" s="1227" t="s">
        <v>625</v>
      </c>
      <c r="B156" s="1225">
        <v>1</v>
      </c>
      <c r="C156" s="1226">
        <v>8.6275700000000004</v>
      </c>
    </row>
    <row r="157" spans="1:3" ht="24">
      <c r="A157" s="1227" t="s">
        <v>574</v>
      </c>
      <c r="B157" s="1225">
        <v>4</v>
      </c>
      <c r="C157" s="1226">
        <v>34.510249999999999</v>
      </c>
    </row>
    <row r="158" spans="1:3" ht="24">
      <c r="A158" s="1227" t="s">
        <v>576</v>
      </c>
      <c r="B158" s="1225">
        <v>4</v>
      </c>
      <c r="C158" s="1226">
        <v>34.510239999999996</v>
      </c>
    </row>
    <row r="159" spans="1:3" ht="24">
      <c r="A159" s="1227" t="s">
        <v>465</v>
      </c>
      <c r="B159" s="1225">
        <v>1</v>
      </c>
      <c r="C159" s="1226">
        <v>8.6275700000000004</v>
      </c>
    </row>
    <row r="160" spans="1:3" ht="24">
      <c r="A160" s="1227" t="s">
        <v>579</v>
      </c>
      <c r="B160" s="1225">
        <v>1</v>
      </c>
      <c r="C160" s="1226">
        <v>8.6275700000000004</v>
      </c>
    </row>
    <row r="161" spans="1:3" ht="24">
      <c r="A161" s="1227" t="s">
        <v>582</v>
      </c>
      <c r="B161" s="1225">
        <v>1</v>
      </c>
      <c r="C161" s="1226">
        <v>8.6275700000000004</v>
      </c>
    </row>
    <row r="162" spans="1:3" ht="24">
      <c r="A162" s="1227" t="s">
        <v>583</v>
      </c>
      <c r="B162" s="1225">
        <v>2</v>
      </c>
      <c r="C162" s="1226">
        <v>17.255119999999998</v>
      </c>
    </row>
    <row r="163" spans="1:3" ht="24">
      <c r="A163" s="1227" t="s">
        <v>468</v>
      </c>
      <c r="B163" s="1225">
        <v>1</v>
      </c>
      <c r="C163" s="1226">
        <v>8.6275700000000004</v>
      </c>
    </row>
    <row r="164" spans="1:3" ht="24">
      <c r="A164" s="1227" t="s">
        <v>618</v>
      </c>
      <c r="B164" s="1225">
        <v>3</v>
      </c>
      <c r="C164" s="1226">
        <v>25.8827</v>
      </c>
    </row>
    <row r="165" spans="1:3" ht="24">
      <c r="A165" s="1227" t="s">
        <v>598</v>
      </c>
      <c r="B165" s="1225">
        <v>1</v>
      </c>
      <c r="C165" s="1226">
        <v>8.6275700000000004</v>
      </c>
    </row>
    <row r="166" spans="1:3" ht="24">
      <c r="A166" s="1227" t="s">
        <v>589</v>
      </c>
      <c r="B166" s="1225">
        <v>4</v>
      </c>
      <c r="C166" s="1226">
        <v>34.510239999999996</v>
      </c>
    </row>
    <row r="167" spans="1:3" ht="24">
      <c r="A167" s="1227" t="s">
        <v>619</v>
      </c>
      <c r="B167" s="1225">
        <v>1</v>
      </c>
      <c r="C167" s="1226">
        <v>8.6275700000000004</v>
      </c>
    </row>
    <row r="168" spans="1:3" ht="24">
      <c r="A168" s="1227" t="s">
        <v>463</v>
      </c>
      <c r="B168" s="1225">
        <v>2</v>
      </c>
      <c r="C168" s="1226">
        <v>17.255140000000001</v>
      </c>
    </row>
    <row r="169" spans="1:3" ht="24">
      <c r="A169" s="1227" t="s">
        <v>626</v>
      </c>
      <c r="B169" s="1225">
        <v>3</v>
      </c>
      <c r="C169" s="1226">
        <v>25.882710000000003</v>
      </c>
    </row>
    <row r="170" spans="1:3" ht="24">
      <c r="A170" s="1227" t="s">
        <v>609</v>
      </c>
      <c r="B170" s="1225">
        <v>1</v>
      </c>
      <c r="C170" s="1226">
        <v>8.6275700000000004</v>
      </c>
    </row>
    <row r="171" spans="1:3" ht="24">
      <c r="A171" s="1227" t="s">
        <v>596</v>
      </c>
      <c r="B171" s="1225">
        <v>1</v>
      </c>
      <c r="C171" s="1226">
        <v>8.6275700000000004</v>
      </c>
    </row>
    <row r="172" spans="1:3" ht="48">
      <c r="A172" s="1229" t="s">
        <v>636</v>
      </c>
      <c r="B172" s="1225">
        <v>46</v>
      </c>
      <c r="C172" s="1226">
        <v>659.44900000000007</v>
      </c>
    </row>
    <row r="173" spans="1:3" ht="24">
      <c r="A173" s="1227" t="s">
        <v>460</v>
      </c>
      <c r="B173" s="1225">
        <v>2</v>
      </c>
      <c r="C173" s="1226">
        <v>28.671700000000001</v>
      </c>
    </row>
    <row r="174" spans="1:3" ht="24">
      <c r="A174" s="1227" t="s">
        <v>623</v>
      </c>
      <c r="B174" s="1225">
        <v>1</v>
      </c>
      <c r="C174" s="1226">
        <v>14.335850000000001</v>
      </c>
    </row>
    <row r="175" spans="1:3" ht="24">
      <c r="A175" s="1227" t="s">
        <v>574</v>
      </c>
      <c r="B175" s="1225">
        <v>6</v>
      </c>
      <c r="C175" s="1226">
        <v>86.015100000000004</v>
      </c>
    </row>
    <row r="176" spans="1:3" ht="24">
      <c r="A176" s="1227" t="s">
        <v>576</v>
      </c>
      <c r="B176" s="1225">
        <v>7</v>
      </c>
      <c r="C176" s="1226">
        <v>100.35095</v>
      </c>
    </row>
    <row r="177" spans="1:3" ht="24">
      <c r="A177" s="1227" t="s">
        <v>465</v>
      </c>
      <c r="B177" s="1225">
        <v>3</v>
      </c>
      <c r="C177" s="1226">
        <v>43.0075</v>
      </c>
    </row>
    <row r="178" spans="1:3" ht="24">
      <c r="A178" s="1227" t="s">
        <v>579</v>
      </c>
      <c r="B178" s="1225">
        <v>2</v>
      </c>
      <c r="C178" s="1226">
        <v>28.671700000000001</v>
      </c>
    </row>
    <row r="179" spans="1:3" ht="24">
      <c r="A179" s="1227" t="s">
        <v>468</v>
      </c>
      <c r="B179" s="1225">
        <v>2</v>
      </c>
      <c r="C179" s="1226">
        <v>28.671700000000001</v>
      </c>
    </row>
    <row r="180" spans="1:3" ht="24">
      <c r="A180" s="1227" t="s">
        <v>587</v>
      </c>
      <c r="B180" s="1225">
        <v>1</v>
      </c>
      <c r="C180" s="1226">
        <v>14.335850000000001</v>
      </c>
    </row>
    <row r="181" spans="1:3" ht="24">
      <c r="A181" s="1227" t="s">
        <v>588</v>
      </c>
      <c r="B181" s="1225">
        <v>3</v>
      </c>
      <c r="C181" s="1226">
        <v>43.0075</v>
      </c>
    </row>
    <row r="182" spans="1:3" ht="24">
      <c r="A182" s="1227" t="s">
        <v>589</v>
      </c>
      <c r="B182" s="1225">
        <v>4</v>
      </c>
      <c r="C182" s="1226">
        <v>57.343400000000003</v>
      </c>
    </row>
    <row r="183" spans="1:3" ht="24">
      <c r="A183" s="1227" t="s">
        <v>619</v>
      </c>
      <c r="B183" s="1225">
        <v>1</v>
      </c>
      <c r="C183" s="1226">
        <v>14.335850000000001</v>
      </c>
    </row>
    <row r="184" spans="1:3" ht="24">
      <c r="A184" s="1227" t="s">
        <v>463</v>
      </c>
      <c r="B184" s="1225">
        <v>8</v>
      </c>
      <c r="C184" s="1226">
        <v>114.68680000000001</v>
      </c>
    </row>
    <row r="185" spans="1:3" ht="24">
      <c r="A185" s="1227" t="s">
        <v>593</v>
      </c>
      <c r="B185" s="1225">
        <v>1</v>
      </c>
      <c r="C185" s="1226">
        <v>14.335850000000001</v>
      </c>
    </row>
    <row r="186" spans="1:3" ht="24">
      <c r="A186" s="1227" t="s">
        <v>626</v>
      </c>
      <c r="B186" s="1225">
        <v>2</v>
      </c>
      <c r="C186" s="1226">
        <v>28.671700000000001</v>
      </c>
    </row>
    <row r="187" spans="1:3" ht="24">
      <c r="A187" s="1227" t="s">
        <v>609</v>
      </c>
      <c r="B187" s="1225">
        <v>1</v>
      </c>
      <c r="C187" s="1226">
        <v>14.335850000000001</v>
      </c>
    </row>
    <row r="188" spans="1:3" ht="24">
      <c r="A188" s="1227" t="s">
        <v>596</v>
      </c>
      <c r="B188" s="1225">
        <v>2</v>
      </c>
      <c r="C188" s="1226">
        <v>28.671700000000001</v>
      </c>
    </row>
    <row r="189" spans="1:3" ht="48">
      <c r="A189" s="1229" t="s">
        <v>637</v>
      </c>
      <c r="B189" s="1225">
        <v>19</v>
      </c>
      <c r="C189" s="1226">
        <v>202.22600000000003</v>
      </c>
    </row>
    <row r="190" spans="1:3" ht="24">
      <c r="A190" s="1227" t="s">
        <v>460</v>
      </c>
      <c r="B190" s="1225">
        <v>1</v>
      </c>
      <c r="C190" s="1226">
        <v>10.643469999999999</v>
      </c>
    </row>
    <row r="191" spans="1:3" ht="24">
      <c r="A191" s="1227" t="s">
        <v>461</v>
      </c>
      <c r="B191" s="1225">
        <v>1</v>
      </c>
      <c r="C191" s="1226">
        <v>10.643469999999999</v>
      </c>
    </row>
    <row r="192" spans="1:3" ht="24">
      <c r="A192" s="1227" t="s">
        <v>464</v>
      </c>
      <c r="B192" s="1225">
        <v>2</v>
      </c>
      <c r="C192" s="1226">
        <v>21.286939999999998</v>
      </c>
    </row>
    <row r="193" spans="1:3" ht="24">
      <c r="A193" s="1227" t="s">
        <v>574</v>
      </c>
      <c r="B193" s="1225">
        <v>1</v>
      </c>
      <c r="C193" s="1226">
        <v>10.643469999999999</v>
      </c>
    </row>
    <row r="194" spans="1:3" ht="24">
      <c r="A194" s="1227" t="s">
        <v>465</v>
      </c>
      <c r="B194" s="1225">
        <v>5</v>
      </c>
      <c r="C194" s="1226">
        <v>53.217400000000005</v>
      </c>
    </row>
    <row r="195" spans="1:3" ht="24">
      <c r="A195" s="1227" t="s">
        <v>583</v>
      </c>
      <c r="B195" s="1225">
        <v>3</v>
      </c>
      <c r="C195" s="1226">
        <v>31.930419999999998</v>
      </c>
    </row>
    <row r="196" spans="1:3" ht="24">
      <c r="A196" s="1227" t="s">
        <v>618</v>
      </c>
      <c r="B196" s="1225">
        <v>1</v>
      </c>
      <c r="C196" s="1226">
        <v>10.643469999999999</v>
      </c>
    </row>
    <row r="197" spans="1:3" ht="24">
      <c r="A197" s="1227" t="s">
        <v>463</v>
      </c>
      <c r="B197" s="1225">
        <v>2</v>
      </c>
      <c r="C197" s="1226">
        <v>21.286950000000001</v>
      </c>
    </row>
    <row r="198" spans="1:3" ht="24">
      <c r="A198" s="1227" t="s">
        <v>593</v>
      </c>
      <c r="B198" s="1225">
        <v>1</v>
      </c>
      <c r="C198" s="1226">
        <v>10.643469999999999</v>
      </c>
    </row>
    <row r="199" spans="1:3" ht="24">
      <c r="A199" s="1227" t="s">
        <v>626</v>
      </c>
      <c r="B199" s="1225">
        <v>1</v>
      </c>
      <c r="C199" s="1226">
        <v>10.643469999999999</v>
      </c>
    </row>
    <row r="200" spans="1:3" ht="24">
      <c r="A200" s="1227" t="s">
        <v>595</v>
      </c>
      <c r="B200" s="1225">
        <v>1</v>
      </c>
      <c r="C200" s="1226">
        <v>10.643469999999999</v>
      </c>
    </row>
    <row r="201" spans="1:3" ht="24">
      <c r="A201" s="1229" t="s">
        <v>630</v>
      </c>
      <c r="B201" s="1225">
        <v>39</v>
      </c>
      <c r="C201" s="1226">
        <v>328.33164000000011</v>
      </c>
    </row>
    <row r="202" spans="1:3" ht="24">
      <c r="A202" s="1227" t="s">
        <v>599</v>
      </c>
      <c r="B202" s="1225">
        <v>1</v>
      </c>
      <c r="C202" s="1226">
        <v>8.4187600000000007</v>
      </c>
    </row>
    <row r="203" spans="1:3" ht="24">
      <c r="A203" s="1227" t="s">
        <v>461</v>
      </c>
      <c r="B203" s="1225">
        <v>1</v>
      </c>
      <c r="C203" s="1226">
        <v>8.4187600000000007</v>
      </c>
    </row>
    <row r="204" spans="1:3" ht="24">
      <c r="A204" s="1227" t="s">
        <v>602</v>
      </c>
      <c r="B204" s="1225">
        <v>1</v>
      </c>
      <c r="C204" s="1226">
        <v>8.4187600000000007</v>
      </c>
    </row>
    <row r="205" spans="1:3" ht="24">
      <c r="A205" s="1227" t="s">
        <v>459</v>
      </c>
      <c r="B205" s="1225">
        <v>1</v>
      </c>
      <c r="C205" s="1226">
        <v>8.4187600000000007</v>
      </c>
    </row>
    <row r="206" spans="1:3" ht="24">
      <c r="A206" s="1227" t="s">
        <v>464</v>
      </c>
      <c r="B206" s="1225">
        <v>1</v>
      </c>
      <c r="C206" s="1226">
        <v>8.4187600000000007</v>
      </c>
    </row>
    <row r="207" spans="1:3" ht="24">
      <c r="A207" s="1227" t="s">
        <v>624</v>
      </c>
      <c r="B207" s="1225">
        <v>1</v>
      </c>
      <c r="C207" s="1226">
        <v>8.4187600000000007</v>
      </c>
    </row>
    <row r="208" spans="1:3" ht="24">
      <c r="A208" s="1227" t="s">
        <v>625</v>
      </c>
      <c r="B208" s="1225">
        <v>2</v>
      </c>
      <c r="C208" s="1226">
        <v>16.837520000000001</v>
      </c>
    </row>
    <row r="209" spans="1:3" ht="24">
      <c r="A209" s="1227" t="s">
        <v>574</v>
      </c>
      <c r="B209" s="1225">
        <v>5</v>
      </c>
      <c r="C209" s="1226">
        <v>42.093800000000002</v>
      </c>
    </row>
    <row r="210" spans="1:3" ht="24">
      <c r="A210" s="1227" t="s">
        <v>621</v>
      </c>
      <c r="B210" s="1225">
        <v>2</v>
      </c>
      <c r="C210" s="1226">
        <v>16.837520000000001</v>
      </c>
    </row>
    <row r="211" spans="1:3" ht="24">
      <c r="A211" s="1227" t="s">
        <v>465</v>
      </c>
      <c r="B211" s="1225">
        <v>1</v>
      </c>
      <c r="C211" s="1226">
        <v>8.4187600000000007</v>
      </c>
    </row>
    <row r="212" spans="1:3" ht="24">
      <c r="A212" s="1227" t="s">
        <v>579</v>
      </c>
      <c r="B212" s="1225">
        <v>5</v>
      </c>
      <c r="C212" s="1226">
        <v>42.093800000000002</v>
      </c>
    </row>
    <row r="213" spans="1:3" ht="24">
      <c r="A213" s="1227" t="s">
        <v>612</v>
      </c>
      <c r="B213" s="1225">
        <v>1</v>
      </c>
      <c r="C213" s="1226">
        <v>8.4187600000000007</v>
      </c>
    </row>
    <row r="214" spans="1:3" ht="24">
      <c r="A214" s="1227" t="s">
        <v>580</v>
      </c>
      <c r="B214" s="1225">
        <v>2</v>
      </c>
      <c r="C214" s="1226">
        <v>16.837520000000001</v>
      </c>
    </row>
    <row r="215" spans="1:3" ht="24">
      <c r="A215" s="1227" t="s">
        <v>583</v>
      </c>
      <c r="B215" s="1225">
        <v>1</v>
      </c>
      <c r="C215" s="1226">
        <v>8.4187600000000007</v>
      </c>
    </row>
    <row r="216" spans="1:3" ht="24">
      <c r="A216" s="1227" t="s">
        <v>468</v>
      </c>
      <c r="B216" s="1225">
        <v>1</v>
      </c>
      <c r="C216" s="1226">
        <v>8.4187600000000007</v>
      </c>
    </row>
    <row r="217" spans="1:3" ht="24">
      <c r="A217" s="1227" t="s">
        <v>587</v>
      </c>
      <c r="B217" s="1225">
        <v>1</v>
      </c>
      <c r="C217" s="1226">
        <v>8.4187600000000007</v>
      </c>
    </row>
    <row r="218" spans="1:3" ht="24">
      <c r="A218" s="1227" t="s">
        <v>588</v>
      </c>
      <c r="B218" s="1225">
        <v>2</v>
      </c>
      <c r="C218" s="1226">
        <v>16.837520000000001</v>
      </c>
    </row>
    <row r="219" spans="1:3" ht="24">
      <c r="A219" s="1227" t="s">
        <v>618</v>
      </c>
      <c r="B219" s="1225">
        <v>5</v>
      </c>
      <c r="C219" s="1226">
        <v>42.093800000000002</v>
      </c>
    </row>
    <row r="220" spans="1:3" ht="24">
      <c r="A220" s="1227" t="s">
        <v>614</v>
      </c>
      <c r="B220" s="1225">
        <v>1</v>
      </c>
      <c r="C220" s="1226">
        <v>8.4187600000000007</v>
      </c>
    </row>
    <row r="221" spans="1:3" s="646" customFormat="1" ht="24">
      <c r="A221" s="1227" t="s">
        <v>619</v>
      </c>
      <c r="B221" s="1225">
        <v>1</v>
      </c>
      <c r="C221" s="1226">
        <v>8.4187600000000007</v>
      </c>
    </row>
    <row r="222" spans="1:3" ht="24">
      <c r="A222" s="1227" t="s">
        <v>591</v>
      </c>
      <c r="B222" s="1225">
        <v>1</v>
      </c>
      <c r="C222" s="1226">
        <v>8.4187600000000007</v>
      </c>
    </row>
    <row r="223" spans="1:3" ht="24">
      <c r="A223" s="1227" t="s">
        <v>463</v>
      </c>
      <c r="B223" s="1225">
        <v>1</v>
      </c>
      <c r="C223" s="1226">
        <v>8.4187600000000007</v>
      </c>
    </row>
    <row r="224" spans="1:3" ht="24">
      <c r="A224" s="1227" t="s">
        <v>472</v>
      </c>
      <c r="B224" s="1225">
        <v>1</v>
      </c>
      <c r="C224" s="1226">
        <v>8.4187600000000007</v>
      </c>
    </row>
    <row r="225" spans="1:3" ht="24">
      <c r="A225" s="1224" t="s">
        <v>48</v>
      </c>
      <c r="B225" s="1225">
        <v>83</v>
      </c>
      <c r="C225" s="1226">
        <v>1827.6739500000006</v>
      </c>
    </row>
    <row r="226" spans="1:3" ht="48">
      <c r="A226" s="1229" t="s">
        <v>628</v>
      </c>
      <c r="B226" s="1225">
        <v>19</v>
      </c>
      <c r="C226" s="1226">
        <v>336.55</v>
      </c>
    </row>
    <row r="227" spans="1:3" ht="24">
      <c r="A227" s="1227" t="s">
        <v>460</v>
      </c>
      <c r="B227" s="1225">
        <v>2</v>
      </c>
      <c r="C227" s="1226">
        <v>35.426319999999997</v>
      </c>
    </row>
    <row r="228" spans="1:3" ht="24">
      <c r="A228" s="1227" t="s">
        <v>458</v>
      </c>
      <c r="B228" s="1225">
        <v>1</v>
      </c>
      <c r="C228" s="1226">
        <v>17.713150000000002</v>
      </c>
    </row>
    <row r="229" spans="1:3" ht="24">
      <c r="A229" s="1227" t="s">
        <v>576</v>
      </c>
      <c r="B229" s="1225">
        <v>3</v>
      </c>
      <c r="C229" s="1226">
        <v>53.139449999999997</v>
      </c>
    </row>
    <row r="230" spans="1:3" ht="24">
      <c r="A230" s="1227" t="s">
        <v>611</v>
      </c>
      <c r="B230" s="1225">
        <v>2</v>
      </c>
      <c r="C230" s="1226">
        <v>35.426319999999997</v>
      </c>
    </row>
    <row r="231" spans="1:3" ht="24">
      <c r="A231" s="1227" t="s">
        <v>583</v>
      </c>
      <c r="B231" s="1225">
        <v>2</v>
      </c>
      <c r="C231" s="1226">
        <v>35.426319999999997</v>
      </c>
    </row>
    <row r="232" spans="1:3" ht="24">
      <c r="A232" s="1227" t="s">
        <v>585</v>
      </c>
      <c r="B232" s="1225">
        <v>1</v>
      </c>
      <c r="C232" s="1226">
        <v>17.713159999999998</v>
      </c>
    </row>
    <row r="233" spans="1:3" ht="24">
      <c r="A233" s="1227" t="s">
        <v>587</v>
      </c>
      <c r="B233" s="1225">
        <v>1</v>
      </c>
      <c r="C233" s="1226">
        <v>17.713159999999998</v>
      </c>
    </row>
    <row r="234" spans="1:3" ht="24">
      <c r="A234" s="1227" t="s">
        <v>588</v>
      </c>
      <c r="B234" s="1225">
        <v>1</v>
      </c>
      <c r="C234" s="1226">
        <v>17.713159999999998</v>
      </c>
    </row>
    <row r="235" spans="1:3" ht="24">
      <c r="A235" s="1227" t="s">
        <v>618</v>
      </c>
      <c r="B235" s="1225">
        <v>1</v>
      </c>
      <c r="C235" s="1226">
        <v>17.713159999999998</v>
      </c>
    </row>
    <row r="236" spans="1:3" ht="24">
      <c r="A236" s="1227" t="s">
        <v>589</v>
      </c>
      <c r="B236" s="1225">
        <v>2</v>
      </c>
      <c r="C236" s="1226">
        <v>35.426319999999997</v>
      </c>
    </row>
    <row r="237" spans="1:3" ht="24">
      <c r="A237" s="1227" t="s">
        <v>619</v>
      </c>
      <c r="B237" s="1225">
        <v>1</v>
      </c>
      <c r="C237" s="1226">
        <v>17.713159999999998</v>
      </c>
    </row>
    <row r="238" spans="1:3" ht="24">
      <c r="A238" s="1227" t="s">
        <v>463</v>
      </c>
      <c r="B238" s="1225">
        <v>1</v>
      </c>
      <c r="C238" s="1226">
        <v>17.713159999999998</v>
      </c>
    </row>
    <row r="239" spans="1:3" ht="24">
      <c r="A239" s="1227" t="s">
        <v>592</v>
      </c>
      <c r="B239" s="1225">
        <v>1</v>
      </c>
      <c r="C239" s="1226">
        <v>17.713159999999998</v>
      </c>
    </row>
    <row r="240" spans="1:3" ht="48">
      <c r="A240" s="1229" t="s">
        <v>638</v>
      </c>
      <c r="B240" s="1225">
        <v>18</v>
      </c>
      <c r="C240" s="1226">
        <v>793.71995000000004</v>
      </c>
    </row>
    <row r="241" spans="1:3" ht="24">
      <c r="A241" s="1227" t="s">
        <v>460</v>
      </c>
      <c r="B241" s="1225">
        <v>1</v>
      </c>
      <c r="C241" s="1226">
        <v>44.095550000000003</v>
      </c>
    </row>
    <row r="242" spans="1:3" ht="24">
      <c r="A242" s="1227" t="s">
        <v>461</v>
      </c>
      <c r="B242" s="1225">
        <v>2</v>
      </c>
      <c r="C242" s="1226">
        <v>88.191100000000006</v>
      </c>
    </row>
    <row r="243" spans="1:3" ht="24">
      <c r="A243" s="1227" t="s">
        <v>464</v>
      </c>
      <c r="B243" s="1225">
        <v>1</v>
      </c>
      <c r="C243" s="1226">
        <v>44.095550000000003</v>
      </c>
    </row>
    <row r="244" spans="1:3" ht="24">
      <c r="A244" s="1227" t="s">
        <v>574</v>
      </c>
      <c r="B244" s="1225">
        <v>2</v>
      </c>
      <c r="C244" s="1226">
        <v>88.191100000000006</v>
      </c>
    </row>
    <row r="245" spans="1:3" ht="24">
      <c r="A245" s="1227" t="s">
        <v>603</v>
      </c>
      <c r="B245" s="1225">
        <v>1</v>
      </c>
      <c r="C245" s="1226">
        <v>44.095550000000003</v>
      </c>
    </row>
    <row r="246" spans="1:3" ht="24">
      <c r="A246" s="1227" t="s">
        <v>578</v>
      </c>
      <c r="B246" s="1225">
        <v>2</v>
      </c>
      <c r="C246" s="1226">
        <v>88.191100000000006</v>
      </c>
    </row>
    <row r="247" spans="1:3" ht="24">
      <c r="A247" s="1227" t="s">
        <v>465</v>
      </c>
      <c r="B247" s="1225">
        <v>2</v>
      </c>
      <c r="C247" s="1226">
        <v>88.191100000000006</v>
      </c>
    </row>
    <row r="248" spans="1:3" ht="24">
      <c r="A248" s="1227" t="s">
        <v>611</v>
      </c>
      <c r="B248" s="1225">
        <v>1</v>
      </c>
      <c r="C248" s="1226">
        <v>44.095550000000003</v>
      </c>
    </row>
    <row r="249" spans="1:3" ht="24">
      <c r="A249" s="1227" t="s">
        <v>604</v>
      </c>
      <c r="B249" s="1225">
        <v>2</v>
      </c>
      <c r="C249" s="1226">
        <v>88.191100000000006</v>
      </c>
    </row>
    <row r="250" spans="1:3" ht="24">
      <c r="A250" s="1227" t="s">
        <v>466</v>
      </c>
      <c r="B250" s="1225">
        <v>1</v>
      </c>
      <c r="C250" s="1226">
        <v>44.095550000000003</v>
      </c>
    </row>
    <row r="251" spans="1:3" ht="24">
      <c r="A251" s="1227" t="s">
        <v>613</v>
      </c>
      <c r="B251" s="1225">
        <v>1</v>
      </c>
      <c r="C251" s="1226">
        <v>44.095550000000003</v>
      </c>
    </row>
    <row r="252" spans="1:3" ht="24">
      <c r="A252" s="1227" t="s">
        <v>598</v>
      </c>
      <c r="B252" s="1225">
        <v>1</v>
      </c>
      <c r="C252" s="1226">
        <v>44.095550000000003</v>
      </c>
    </row>
    <row r="253" spans="1:3" ht="24">
      <c r="A253" s="1227" t="s">
        <v>595</v>
      </c>
      <c r="B253" s="1225">
        <v>1</v>
      </c>
      <c r="C253" s="1226">
        <v>44.095599999999997</v>
      </c>
    </row>
    <row r="254" spans="1:3" ht="24">
      <c r="A254" s="1229" t="s">
        <v>643</v>
      </c>
      <c r="B254" s="1225">
        <v>18</v>
      </c>
      <c r="C254" s="1226">
        <v>364.09199999999998</v>
      </c>
    </row>
    <row r="255" spans="1:3" ht="24">
      <c r="A255" s="1227" t="s">
        <v>460</v>
      </c>
      <c r="B255" s="1225">
        <v>1</v>
      </c>
      <c r="C255" s="1226">
        <v>20.22738</v>
      </c>
    </row>
    <row r="256" spans="1:3" ht="24">
      <c r="A256" s="1227" t="s">
        <v>464</v>
      </c>
      <c r="B256" s="1225">
        <v>1</v>
      </c>
      <c r="C256" s="1226">
        <v>20.22738</v>
      </c>
    </row>
    <row r="257" spans="1:3" ht="24">
      <c r="A257" s="1227" t="s">
        <v>625</v>
      </c>
      <c r="B257" s="1225">
        <v>1</v>
      </c>
      <c r="C257" s="1226">
        <v>20.22738</v>
      </c>
    </row>
    <row r="258" spans="1:3" ht="24">
      <c r="A258" s="1227" t="s">
        <v>465</v>
      </c>
      <c r="B258" s="1225">
        <v>1</v>
      </c>
      <c r="C258" s="1226">
        <v>20.22738</v>
      </c>
    </row>
    <row r="259" spans="1:3" ht="24">
      <c r="A259" s="1227" t="s">
        <v>610</v>
      </c>
      <c r="B259" s="1225">
        <v>1</v>
      </c>
      <c r="C259" s="1226">
        <v>20.22738</v>
      </c>
    </row>
    <row r="260" spans="1:3" ht="24">
      <c r="A260" s="1227" t="s">
        <v>579</v>
      </c>
      <c r="B260" s="1225">
        <v>2</v>
      </c>
      <c r="C260" s="1226">
        <v>40.454749999999997</v>
      </c>
    </row>
    <row r="261" spans="1:3" ht="24">
      <c r="A261" s="1227" t="s">
        <v>583</v>
      </c>
      <c r="B261" s="1225">
        <v>1</v>
      </c>
      <c r="C261" s="1226">
        <v>20.22738</v>
      </c>
    </row>
    <row r="262" spans="1:3" ht="24">
      <c r="A262" s="1227" t="s">
        <v>617</v>
      </c>
      <c r="B262" s="1225">
        <v>1</v>
      </c>
      <c r="C262" s="1226">
        <v>20.22738</v>
      </c>
    </row>
    <row r="263" spans="1:3" ht="24">
      <c r="A263" s="1227" t="s">
        <v>589</v>
      </c>
      <c r="B263" s="1225">
        <v>2</v>
      </c>
      <c r="C263" s="1226">
        <v>40.454749999999997</v>
      </c>
    </row>
    <row r="264" spans="1:3" ht="24">
      <c r="A264" s="1227" t="s">
        <v>463</v>
      </c>
      <c r="B264" s="1225">
        <v>2</v>
      </c>
      <c r="C264" s="1226">
        <v>40.454459999999997</v>
      </c>
    </row>
    <row r="265" spans="1:3" ht="24">
      <c r="A265" s="1227" t="s">
        <v>593</v>
      </c>
      <c r="B265" s="1225">
        <v>1</v>
      </c>
      <c r="C265" s="1226">
        <v>20.22738</v>
      </c>
    </row>
    <row r="266" spans="1:3" ht="24">
      <c r="A266" s="1227" t="s">
        <v>472</v>
      </c>
      <c r="B266" s="1225">
        <v>4</v>
      </c>
      <c r="C266" s="1226">
        <v>80.909000000000006</v>
      </c>
    </row>
    <row r="267" spans="1:3" ht="48">
      <c r="A267" s="1229" t="s">
        <v>631</v>
      </c>
      <c r="B267" s="1225">
        <v>28</v>
      </c>
      <c r="C267" s="1226">
        <v>333.31199999999995</v>
      </c>
    </row>
    <row r="268" spans="1:3" ht="24">
      <c r="A268" s="1227" t="s">
        <v>459</v>
      </c>
      <c r="B268" s="1225">
        <v>1</v>
      </c>
      <c r="C268" s="1226">
        <v>11.904</v>
      </c>
    </row>
    <row r="269" spans="1:3" ht="24">
      <c r="A269" s="1227" t="s">
        <v>464</v>
      </c>
      <c r="B269" s="1225">
        <v>1</v>
      </c>
      <c r="C269" s="1226">
        <v>11.904</v>
      </c>
    </row>
    <row r="270" spans="1:3" ht="24">
      <c r="A270" s="1227" t="s">
        <v>574</v>
      </c>
      <c r="B270" s="1225">
        <v>1</v>
      </c>
      <c r="C270" s="1226">
        <v>11.904</v>
      </c>
    </row>
    <row r="271" spans="1:3" ht="24">
      <c r="A271" s="1227" t="s">
        <v>465</v>
      </c>
      <c r="B271" s="1225">
        <v>1</v>
      </c>
      <c r="C271" s="1226">
        <v>11.904</v>
      </c>
    </row>
    <row r="272" spans="1:3" ht="24">
      <c r="A272" s="1227" t="s">
        <v>579</v>
      </c>
      <c r="B272" s="1225">
        <v>2</v>
      </c>
      <c r="C272" s="1226">
        <v>23.808</v>
      </c>
    </row>
    <row r="273" spans="1:3" ht="24">
      <c r="A273" s="1227" t="s">
        <v>612</v>
      </c>
      <c r="B273" s="1225">
        <v>1</v>
      </c>
      <c r="C273" s="1226">
        <v>11.904</v>
      </c>
    </row>
    <row r="274" spans="1:3" ht="24">
      <c r="A274" s="1227" t="s">
        <v>580</v>
      </c>
      <c r="B274" s="1225">
        <v>1</v>
      </c>
      <c r="C274" s="1226">
        <v>11.904</v>
      </c>
    </row>
    <row r="275" spans="1:3" ht="24">
      <c r="A275" s="1227" t="s">
        <v>583</v>
      </c>
      <c r="B275" s="1225">
        <v>1</v>
      </c>
      <c r="C275" s="1226">
        <v>11.904</v>
      </c>
    </row>
    <row r="276" spans="1:3" ht="24">
      <c r="A276" s="1227" t="s">
        <v>584</v>
      </c>
      <c r="B276" s="1225">
        <v>3</v>
      </c>
      <c r="C276" s="1226">
        <v>35.712000000000003</v>
      </c>
    </row>
    <row r="277" spans="1:3" ht="24">
      <c r="A277" s="1227" t="s">
        <v>468</v>
      </c>
      <c r="B277" s="1225">
        <v>2</v>
      </c>
      <c r="C277" s="1226">
        <v>23.808</v>
      </c>
    </row>
    <row r="278" spans="1:3" ht="24">
      <c r="A278" s="1227" t="s">
        <v>587</v>
      </c>
      <c r="B278" s="1225">
        <v>1</v>
      </c>
      <c r="C278" s="1226">
        <v>11.904</v>
      </c>
    </row>
    <row r="279" spans="1:3" ht="24">
      <c r="A279" s="1227" t="s">
        <v>588</v>
      </c>
      <c r="B279" s="1225">
        <v>1</v>
      </c>
      <c r="C279" s="1226">
        <v>11.904</v>
      </c>
    </row>
    <row r="280" spans="1:3" ht="24">
      <c r="A280" s="1227" t="s">
        <v>618</v>
      </c>
      <c r="B280" s="1225">
        <v>2</v>
      </c>
      <c r="C280" s="1226">
        <v>23.808</v>
      </c>
    </row>
    <row r="281" spans="1:3" ht="24">
      <c r="A281" s="1227" t="s">
        <v>617</v>
      </c>
      <c r="B281" s="1225">
        <v>1</v>
      </c>
      <c r="C281" s="1226">
        <v>11.904</v>
      </c>
    </row>
    <row r="282" spans="1:3" ht="24">
      <c r="A282" s="1227" t="s">
        <v>614</v>
      </c>
      <c r="B282" s="1225">
        <v>1</v>
      </c>
      <c r="C282" s="1226">
        <v>11.904</v>
      </c>
    </row>
    <row r="283" spans="1:3" ht="24">
      <c r="A283" s="1227" t="s">
        <v>463</v>
      </c>
      <c r="B283" s="1225">
        <v>4</v>
      </c>
      <c r="C283" s="1226">
        <v>47.616</v>
      </c>
    </row>
    <row r="284" spans="1:3" ht="24">
      <c r="A284" s="1227" t="s">
        <v>609</v>
      </c>
      <c r="B284" s="1225">
        <v>1</v>
      </c>
      <c r="C284" s="1226">
        <v>11.904</v>
      </c>
    </row>
    <row r="285" spans="1:3" ht="24">
      <c r="A285" s="1227" t="s">
        <v>601</v>
      </c>
      <c r="B285" s="1225">
        <v>3</v>
      </c>
      <c r="C285" s="1226">
        <v>35.712000000000003</v>
      </c>
    </row>
    <row r="286" spans="1:3" ht="24">
      <c r="A286" s="1227" t="s">
        <v>473</v>
      </c>
      <c r="B286" s="1225">
        <v>557</v>
      </c>
      <c r="C286" s="1226">
        <v>9441.9601599999914</v>
      </c>
    </row>
    <row r="287" spans="1:3">
      <c r="A287"/>
      <c r="C287"/>
    </row>
    <row r="288" spans="1:3">
      <c r="A288"/>
      <c r="C288"/>
    </row>
    <row r="289" spans="1:3">
      <c r="A289"/>
      <c r="C289"/>
    </row>
    <row r="290" spans="1:3">
      <c r="A290"/>
      <c r="C290"/>
    </row>
    <row r="291" spans="1:3">
      <c r="A291"/>
      <c r="C291"/>
    </row>
    <row r="292" spans="1:3">
      <c r="A292"/>
      <c r="C292"/>
    </row>
    <row r="293" spans="1:3">
      <c r="A293"/>
      <c r="C293"/>
    </row>
    <row r="294" spans="1:3">
      <c r="A294"/>
      <c r="C294"/>
    </row>
    <row r="295" spans="1:3">
      <c r="A295"/>
      <c r="C295"/>
    </row>
    <row r="296" spans="1:3">
      <c r="A296"/>
      <c r="C296"/>
    </row>
    <row r="297" spans="1:3">
      <c r="A297"/>
      <c r="C297"/>
    </row>
    <row r="298" spans="1:3">
      <c r="A298"/>
      <c r="C298"/>
    </row>
    <row r="299" spans="1:3">
      <c r="A299"/>
      <c r="C299"/>
    </row>
    <row r="300" spans="1:3">
      <c r="A300"/>
      <c r="C300"/>
    </row>
    <row r="301" spans="1:3">
      <c r="A301"/>
      <c r="C301"/>
    </row>
    <row r="302" spans="1:3">
      <c r="A302"/>
      <c r="C302"/>
    </row>
    <row r="303" spans="1:3">
      <c r="A303"/>
      <c r="C303"/>
    </row>
    <row r="304" spans="1:3">
      <c r="A304"/>
      <c r="C304"/>
    </row>
    <row r="305" spans="1:3">
      <c r="A305"/>
      <c r="C305"/>
    </row>
    <row r="306" spans="1:3">
      <c r="A306"/>
      <c r="C306"/>
    </row>
    <row r="307" spans="1:3">
      <c r="A307"/>
      <c r="C307"/>
    </row>
    <row r="308" spans="1:3">
      <c r="A308"/>
      <c r="C308"/>
    </row>
    <row r="309" spans="1:3">
      <c r="A309"/>
      <c r="C309"/>
    </row>
    <row r="310" spans="1:3">
      <c r="A310"/>
      <c r="C310"/>
    </row>
    <row r="311" spans="1:3">
      <c r="A311"/>
      <c r="C311"/>
    </row>
    <row r="312" spans="1:3">
      <c r="A312"/>
      <c r="C312"/>
    </row>
    <row r="313" spans="1:3">
      <c r="A313"/>
      <c r="C313"/>
    </row>
    <row r="314" spans="1:3">
      <c r="A314"/>
      <c r="C314"/>
    </row>
    <row r="315" spans="1:3">
      <c r="A315"/>
      <c r="C315"/>
    </row>
    <row r="316" spans="1:3">
      <c r="A316"/>
      <c r="C316"/>
    </row>
    <row r="317" spans="1:3">
      <c r="A317"/>
      <c r="C317"/>
    </row>
    <row r="318" spans="1:3">
      <c r="A318"/>
      <c r="C318"/>
    </row>
    <row r="319" spans="1:3">
      <c r="A319"/>
      <c r="C319"/>
    </row>
    <row r="320" spans="1:3">
      <c r="A320"/>
      <c r="C320"/>
    </row>
    <row r="321" spans="1:3">
      <c r="A321"/>
      <c r="C321"/>
    </row>
    <row r="322" spans="1:3">
      <c r="A322"/>
      <c r="C322"/>
    </row>
    <row r="323" spans="1:3">
      <c r="A323"/>
      <c r="C323"/>
    </row>
    <row r="324" spans="1:3">
      <c r="A324"/>
      <c r="C324"/>
    </row>
    <row r="325" spans="1:3">
      <c r="A325"/>
      <c r="C325"/>
    </row>
    <row r="326" spans="1:3">
      <c r="A326"/>
      <c r="C326"/>
    </row>
    <row r="327" spans="1:3">
      <c r="A327"/>
      <c r="C327"/>
    </row>
    <row r="328" spans="1:3">
      <c r="A328"/>
      <c r="C328"/>
    </row>
    <row r="329" spans="1:3">
      <c r="A329"/>
      <c r="C329"/>
    </row>
    <row r="330" spans="1:3">
      <c r="A330"/>
      <c r="C330"/>
    </row>
    <row r="331" spans="1:3">
      <c r="A331"/>
      <c r="C331"/>
    </row>
    <row r="332" spans="1:3">
      <c r="A332"/>
      <c r="C332"/>
    </row>
    <row r="333" spans="1:3">
      <c r="A333"/>
      <c r="C333"/>
    </row>
    <row r="334" spans="1:3">
      <c r="A334"/>
      <c r="C334"/>
    </row>
    <row r="335" spans="1:3">
      <c r="A335"/>
      <c r="C335"/>
    </row>
    <row r="336" spans="1:3">
      <c r="A336"/>
      <c r="C336"/>
    </row>
    <row r="337" spans="1:3">
      <c r="A337"/>
      <c r="C337"/>
    </row>
    <row r="338" spans="1:3">
      <c r="A338"/>
      <c r="C338"/>
    </row>
    <row r="339" spans="1:3">
      <c r="A339"/>
      <c r="C339"/>
    </row>
    <row r="340" spans="1:3">
      <c r="A340"/>
      <c r="C340"/>
    </row>
    <row r="341" spans="1:3">
      <c r="A341"/>
      <c r="C341"/>
    </row>
    <row r="342" spans="1:3">
      <c r="A342"/>
      <c r="C342"/>
    </row>
    <row r="343" spans="1:3">
      <c r="A343"/>
      <c r="C343"/>
    </row>
    <row r="344" spans="1:3">
      <c r="A344"/>
      <c r="C344"/>
    </row>
    <row r="345" spans="1:3">
      <c r="A345"/>
      <c r="C345"/>
    </row>
    <row r="346" spans="1:3">
      <c r="A346"/>
      <c r="C346"/>
    </row>
    <row r="347" spans="1:3">
      <c r="A347"/>
      <c r="C347"/>
    </row>
    <row r="348" spans="1:3">
      <c r="A348"/>
      <c r="C348"/>
    </row>
    <row r="349" spans="1:3">
      <c r="A349"/>
      <c r="C349"/>
    </row>
    <row r="350" spans="1:3">
      <c r="A350"/>
      <c r="C350"/>
    </row>
    <row r="351" spans="1:3">
      <c r="A351"/>
      <c r="C351"/>
    </row>
    <row r="352" spans="1:3">
      <c r="A352"/>
      <c r="C352"/>
    </row>
    <row r="353" spans="1:3">
      <c r="A353"/>
      <c r="C353"/>
    </row>
    <row r="354" spans="1:3">
      <c r="A354"/>
      <c r="C354"/>
    </row>
    <row r="355" spans="1:3">
      <c r="A355"/>
      <c r="C355"/>
    </row>
    <row r="356" spans="1:3">
      <c r="A356"/>
      <c r="C356"/>
    </row>
    <row r="357" spans="1:3">
      <c r="A357"/>
      <c r="C357"/>
    </row>
    <row r="358" spans="1:3">
      <c r="A358"/>
      <c r="C358"/>
    </row>
    <row r="359" spans="1:3">
      <c r="A359"/>
      <c r="C359"/>
    </row>
    <row r="360" spans="1:3">
      <c r="A360"/>
      <c r="C360"/>
    </row>
    <row r="361" spans="1:3">
      <c r="A361"/>
      <c r="C361"/>
    </row>
    <row r="362" spans="1:3">
      <c r="A362"/>
      <c r="C362"/>
    </row>
    <row r="363" spans="1:3">
      <c r="A363"/>
      <c r="C363"/>
    </row>
    <row r="364" spans="1:3">
      <c r="A364"/>
      <c r="C364"/>
    </row>
    <row r="365" spans="1:3">
      <c r="A365"/>
      <c r="C365"/>
    </row>
    <row r="366" spans="1:3">
      <c r="A366"/>
      <c r="C366"/>
    </row>
    <row r="367" spans="1:3">
      <c r="A367"/>
      <c r="C367"/>
    </row>
    <row r="368" spans="1:3">
      <c r="A368"/>
      <c r="C368"/>
    </row>
    <row r="369" spans="1:3">
      <c r="A369"/>
      <c r="C369"/>
    </row>
    <row r="370" spans="1:3">
      <c r="A370"/>
      <c r="C370"/>
    </row>
    <row r="371" spans="1:3">
      <c r="A371"/>
      <c r="C371"/>
    </row>
    <row r="372" spans="1:3">
      <c r="A372"/>
      <c r="C372"/>
    </row>
    <row r="373" spans="1:3">
      <c r="A373"/>
      <c r="C373"/>
    </row>
    <row r="374" spans="1:3">
      <c r="A374"/>
      <c r="C374"/>
    </row>
    <row r="375" spans="1:3">
      <c r="A375"/>
      <c r="C375"/>
    </row>
    <row r="376" spans="1:3">
      <c r="A376"/>
      <c r="C376"/>
    </row>
    <row r="377" spans="1:3">
      <c r="A377"/>
      <c r="C377"/>
    </row>
    <row r="378" spans="1:3">
      <c r="A378"/>
      <c r="C378"/>
    </row>
    <row r="379" spans="1:3">
      <c r="A379"/>
      <c r="C379"/>
    </row>
    <row r="380" spans="1:3">
      <c r="A380"/>
      <c r="C380"/>
    </row>
    <row r="381" spans="1:3">
      <c r="A381"/>
      <c r="C381"/>
    </row>
    <row r="382" spans="1:3">
      <c r="A382"/>
      <c r="C382"/>
    </row>
    <row r="383" spans="1:3">
      <c r="A383"/>
      <c r="C383"/>
    </row>
    <row r="384" spans="1:3">
      <c r="A384"/>
      <c r="C384"/>
    </row>
    <row r="385" spans="1:3">
      <c r="A385"/>
      <c r="C385"/>
    </row>
    <row r="386" spans="1:3">
      <c r="A386"/>
      <c r="C386"/>
    </row>
    <row r="387" spans="1:3">
      <c r="A387"/>
      <c r="C387"/>
    </row>
    <row r="388" spans="1:3">
      <c r="A388"/>
      <c r="C388"/>
    </row>
    <row r="389" spans="1:3">
      <c r="A389"/>
      <c r="C389"/>
    </row>
    <row r="390" spans="1:3">
      <c r="A390"/>
      <c r="C390"/>
    </row>
    <row r="391" spans="1:3">
      <c r="A391"/>
      <c r="C391"/>
    </row>
    <row r="392" spans="1:3">
      <c r="A392"/>
      <c r="C392"/>
    </row>
    <row r="393" spans="1:3">
      <c r="A393"/>
      <c r="C393"/>
    </row>
    <row r="394" spans="1:3">
      <c r="A394"/>
      <c r="C394"/>
    </row>
    <row r="395" spans="1:3">
      <c r="A395"/>
      <c r="C395"/>
    </row>
    <row r="396" spans="1:3">
      <c r="A396"/>
      <c r="C396"/>
    </row>
    <row r="397" spans="1:3">
      <c r="A397"/>
      <c r="C397"/>
    </row>
    <row r="398" spans="1:3">
      <c r="A398"/>
      <c r="C398"/>
    </row>
    <row r="399" spans="1:3">
      <c r="A399"/>
      <c r="C399"/>
    </row>
    <row r="400" spans="1:3">
      <c r="A400"/>
      <c r="C400"/>
    </row>
    <row r="401" spans="1:3">
      <c r="A401"/>
      <c r="C401"/>
    </row>
    <row r="402" spans="1:3">
      <c r="A402"/>
      <c r="C402"/>
    </row>
    <row r="403" spans="1:3">
      <c r="A403"/>
      <c r="C403"/>
    </row>
    <row r="404" spans="1:3">
      <c r="A404"/>
      <c r="C404"/>
    </row>
    <row r="405" spans="1:3">
      <c r="A405"/>
      <c r="C405"/>
    </row>
    <row r="406" spans="1:3">
      <c r="A406"/>
      <c r="C406"/>
    </row>
    <row r="407" spans="1:3">
      <c r="A407"/>
      <c r="C407"/>
    </row>
    <row r="408" spans="1:3">
      <c r="A408"/>
      <c r="C408"/>
    </row>
    <row r="409" spans="1:3">
      <c r="A409"/>
      <c r="C409"/>
    </row>
    <row r="410" spans="1:3">
      <c r="A410"/>
      <c r="C410"/>
    </row>
    <row r="411" spans="1:3">
      <c r="A411"/>
      <c r="C411"/>
    </row>
    <row r="412" spans="1:3">
      <c r="A412"/>
      <c r="C412"/>
    </row>
    <row r="413" spans="1:3">
      <c r="A413"/>
      <c r="C413"/>
    </row>
    <row r="414" spans="1:3">
      <c r="A414"/>
      <c r="C414"/>
    </row>
    <row r="415" spans="1:3">
      <c r="A415"/>
      <c r="C415"/>
    </row>
    <row r="416" spans="1:3">
      <c r="A416"/>
      <c r="C416"/>
    </row>
    <row r="417" spans="1:3">
      <c r="A417"/>
      <c r="C417"/>
    </row>
    <row r="418" spans="1:3">
      <c r="A418"/>
      <c r="C418"/>
    </row>
    <row r="419" spans="1:3">
      <c r="A419"/>
      <c r="C419"/>
    </row>
    <row r="420" spans="1:3">
      <c r="A420"/>
      <c r="C420"/>
    </row>
    <row r="421" spans="1:3">
      <c r="A421"/>
      <c r="C421"/>
    </row>
    <row r="422" spans="1:3">
      <c r="A422"/>
      <c r="C422"/>
    </row>
    <row r="423" spans="1:3">
      <c r="A423"/>
      <c r="C423"/>
    </row>
    <row r="424" spans="1:3">
      <c r="A424"/>
      <c r="C424"/>
    </row>
    <row r="425" spans="1:3">
      <c r="A425"/>
      <c r="C425"/>
    </row>
    <row r="426" spans="1:3">
      <c r="A426"/>
      <c r="C426"/>
    </row>
    <row r="427" spans="1:3">
      <c r="A427"/>
      <c r="C427"/>
    </row>
    <row r="428" spans="1:3">
      <c r="A428"/>
      <c r="C428"/>
    </row>
    <row r="429" spans="1:3">
      <c r="A429"/>
      <c r="C429"/>
    </row>
    <row r="430" spans="1:3">
      <c r="A430"/>
      <c r="C430"/>
    </row>
    <row r="431" spans="1:3">
      <c r="A431"/>
      <c r="C431"/>
    </row>
    <row r="432" spans="1:3">
      <c r="A432"/>
      <c r="C432"/>
    </row>
    <row r="433" spans="1:3">
      <c r="A433"/>
      <c r="C433"/>
    </row>
    <row r="434" spans="1:3">
      <c r="A434"/>
      <c r="C434"/>
    </row>
    <row r="435" spans="1:3">
      <c r="A435"/>
      <c r="C435"/>
    </row>
    <row r="436" spans="1:3">
      <c r="A436"/>
      <c r="C436"/>
    </row>
    <row r="437" spans="1:3">
      <c r="A437"/>
      <c r="C437"/>
    </row>
    <row r="438" spans="1:3">
      <c r="A438"/>
      <c r="C438"/>
    </row>
    <row r="439" spans="1:3">
      <c r="A439"/>
      <c r="C439"/>
    </row>
    <row r="440" spans="1:3">
      <c r="A440"/>
      <c r="C440"/>
    </row>
    <row r="441" spans="1:3">
      <c r="A441"/>
      <c r="C441"/>
    </row>
    <row r="442" spans="1:3">
      <c r="A442"/>
      <c r="C442"/>
    </row>
    <row r="443" spans="1:3">
      <c r="A443"/>
      <c r="C443"/>
    </row>
    <row r="444" spans="1:3">
      <c r="A444"/>
      <c r="C444"/>
    </row>
    <row r="445" spans="1:3">
      <c r="A445"/>
      <c r="C445"/>
    </row>
    <row r="446" spans="1:3">
      <c r="A446"/>
      <c r="C446"/>
    </row>
    <row r="447" spans="1:3">
      <c r="A447"/>
      <c r="C447"/>
    </row>
    <row r="448" spans="1:3">
      <c r="A448"/>
      <c r="C448"/>
    </row>
    <row r="449" spans="1:3">
      <c r="A449"/>
      <c r="C449"/>
    </row>
    <row r="450" spans="1:3">
      <c r="A450"/>
      <c r="C450"/>
    </row>
    <row r="451" spans="1:3">
      <c r="A451"/>
      <c r="C451"/>
    </row>
    <row r="452" spans="1:3">
      <c r="A452"/>
      <c r="C452"/>
    </row>
    <row r="453" spans="1:3">
      <c r="A453"/>
      <c r="C453"/>
    </row>
    <row r="454" spans="1:3">
      <c r="A454"/>
      <c r="C454"/>
    </row>
    <row r="455" spans="1:3">
      <c r="A455"/>
      <c r="C455"/>
    </row>
    <row r="456" spans="1:3">
      <c r="A456"/>
      <c r="C456"/>
    </row>
    <row r="457" spans="1:3">
      <c r="A457"/>
      <c r="C457"/>
    </row>
    <row r="458" spans="1:3">
      <c r="A458"/>
      <c r="C458"/>
    </row>
    <row r="459" spans="1:3">
      <c r="A459"/>
      <c r="C459"/>
    </row>
    <row r="460" spans="1:3">
      <c r="A460"/>
      <c r="C460"/>
    </row>
    <row r="461" spans="1:3">
      <c r="A461"/>
      <c r="C461"/>
    </row>
    <row r="462" spans="1:3">
      <c r="A462"/>
      <c r="C462"/>
    </row>
    <row r="463" spans="1:3">
      <c r="A463"/>
      <c r="C463"/>
    </row>
    <row r="464" spans="1:3">
      <c r="A464"/>
      <c r="C464"/>
    </row>
    <row r="465" spans="1:3">
      <c r="A465"/>
      <c r="C465"/>
    </row>
    <row r="466" spans="1:3">
      <c r="A466"/>
      <c r="C466"/>
    </row>
    <row r="467" spans="1:3">
      <c r="A467"/>
      <c r="C467"/>
    </row>
    <row r="468" spans="1:3">
      <c r="A468"/>
      <c r="C468"/>
    </row>
    <row r="469" spans="1:3">
      <c r="A469"/>
      <c r="C469"/>
    </row>
    <row r="470" spans="1:3">
      <c r="A470"/>
      <c r="C470"/>
    </row>
    <row r="471" spans="1:3">
      <c r="A471"/>
      <c r="C471"/>
    </row>
    <row r="472" spans="1:3">
      <c r="A472"/>
      <c r="C472"/>
    </row>
    <row r="473" spans="1:3">
      <c r="A473"/>
      <c r="C473"/>
    </row>
    <row r="474" spans="1:3">
      <c r="A474"/>
      <c r="C474"/>
    </row>
    <row r="475" spans="1:3">
      <c r="A475"/>
      <c r="C475"/>
    </row>
    <row r="476" spans="1:3">
      <c r="A476"/>
      <c r="C476"/>
    </row>
    <row r="477" spans="1:3">
      <c r="A477"/>
      <c r="C477"/>
    </row>
    <row r="478" spans="1:3">
      <c r="A478"/>
      <c r="C478"/>
    </row>
    <row r="479" spans="1:3">
      <c r="A479"/>
      <c r="C479"/>
    </row>
    <row r="480" spans="1:3">
      <c r="A480"/>
      <c r="C480"/>
    </row>
    <row r="481" spans="1:3">
      <c r="A481"/>
      <c r="C481"/>
    </row>
    <row r="482" spans="1:3">
      <c r="A482"/>
      <c r="C482"/>
    </row>
    <row r="483" spans="1:3">
      <c r="A483"/>
      <c r="C483"/>
    </row>
    <row r="484" spans="1:3">
      <c r="A484"/>
      <c r="C484"/>
    </row>
    <row r="485" spans="1:3">
      <c r="A485"/>
      <c r="C485"/>
    </row>
    <row r="486" spans="1:3">
      <c r="A486"/>
      <c r="C486"/>
    </row>
    <row r="487" spans="1:3">
      <c r="A487"/>
      <c r="C487"/>
    </row>
    <row r="488" spans="1:3">
      <c r="A488"/>
      <c r="C488"/>
    </row>
    <row r="489" spans="1:3">
      <c r="A489"/>
      <c r="C489"/>
    </row>
    <row r="490" spans="1:3">
      <c r="A490"/>
      <c r="C490"/>
    </row>
    <row r="491" spans="1:3">
      <c r="A491"/>
      <c r="C491"/>
    </row>
    <row r="492" spans="1:3">
      <c r="A492"/>
      <c r="C492"/>
    </row>
    <row r="493" spans="1:3">
      <c r="A493"/>
      <c r="C493"/>
    </row>
    <row r="494" spans="1:3">
      <c r="A494"/>
      <c r="C494"/>
    </row>
    <row r="495" spans="1:3">
      <c r="A495"/>
      <c r="C495"/>
    </row>
    <row r="496" spans="1:3">
      <c r="A496"/>
      <c r="C496"/>
    </row>
    <row r="497" spans="1:3">
      <c r="A497"/>
      <c r="C497"/>
    </row>
    <row r="498" spans="1:3">
      <c r="A498"/>
      <c r="C498"/>
    </row>
    <row r="499" spans="1:3">
      <c r="A499"/>
      <c r="C499"/>
    </row>
    <row r="500" spans="1:3">
      <c r="A500"/>
      <c r="C500"/>
    </row>
    <row r="501" spans="1:3">
      <c r="A501"/>
      <c r="C501"/>
    </row>
    <row r="502" spans="1:3">
      <c r="A502"/>
    </row>
    <row r="503" spans="1:3">
      <c r="A503"/>
    </row>
    <row r="504" spans="1:3">
      <c r="A504"/>
    </row>
    <row r="505" spans="1:3">
      <c r="A505"/>
    </row>
    <row r="506" spans="1:3">
      <c r="A506"/>
    </row>
    <row r="507" spans="1:3">
      <c r="A507"/>
    </row>
    <row r="508" spans="1:3">
      <c r="A508"/>
    </row>
    <row r="509" spans="1:3">
      <c r="A509"/>
    </row>
    <row r="510" spans="1:3">
      <c r="A510"/>
    </row>
    <row r="511" spans="1:3">
      <c r="A511"/>
    </row>
    <row r="512" spans="1:3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  <row r="685" spans="1:1">
      <c r="A685"/>
    </row>
    <row r="686" spans="1:1">
      <c r="A686"/>
    </row>
    <row r="687" spans="1:1">
      <c r="A687"/>
    </row>
    <row r="688" spans="1:1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  <row r="720" spans="1:1">
      <c r="A720"/>
    </row>
    <row r="721" spans="1:1">
      <c r="A721"/>
    </row>
    <row r="722" spans="1:1">
      <c r="A722"/>
    </row>
    <row r="723" spans="1:1">
      <c r="A723"/>
    </row>
    <row r="724" spans="1:1">
      <c r="A724"/>
    </row>
    <row r="725" spans="1:1">
      <c r="A725"/>
    </row>
    <row r="726" spans="1:1">
      <c r="A726"/>
    </row>
    <row r="727" spans="1:1">
      <c r="A727"/>
    </row>
    <row r="728" spans="1:1">
      <c r="A728"/>
    </row>
    <row r="729" spans="1:1">
      <c r="A729"/>
    </row>
    <row r="730" spans="1:1">
      <c r="A730"/>
    </row>
    <row r="731" spans="1:1">
      <c r="A731"/>
    </row>
    <row r="732" spans="1:1">
      <c r="A732"/>
    </row>
    <row r="733" spans="1:1">
      <c r="A733"/>
    </row>
    <row r="734" spans="1:1">
      <c r="A734"/>
    </row>
    <row r="735" spans="1:1">
      <c r="A735"/>
    </row>
    <row r="736" spans="1:1">
      <c r="A736"/>
    </row>
    <row r="737" spans="1:1">
      <c r="A737"/>
    </row>
    <row r="738" spans="1:1">
      <c r="A738"/>
    </row>
    <row r="739" spans="1:1">
      <c r="A739"/>
    </row>
    <row r="740" spans="1:1">
      <c r="A740"/>
    </row>
    <row r="741" spans="1:1">
      <c r="A741"/>
    </row>
    <row r="742" spans="1:1">
      <c r="A742"/>
    </row>
    <row r="743" spans="1:1">
      <c r="A743"/>
    </row>
    <row r="744" spans="1:1">
      <c r="A744"/>
    </row>
    <row r="745" spans="1:1">
      <c r="A745"/>
    </row>
    <row r="746" spans="1:1">
      <c r="A746"/>
    </row>
    <row r="747" spans="1:1">
      <c r="A747"/>
    </row>
    <row r="748" spans="1:1">
      <c r="A748"/>
    </row>
    <row r="749" spans="1:1">
      <c r="A749"/>
    </row>
    <row r="750" spans="1:1">
      <c r="A750"/>
    </row>
    <row r="751" spans="1:1">
      <c r="A751"/>
    </row>
    <row r="752" spans="1:1">
      <c r="A752"/>
    </row>
    <row r="753" spans="1:1">
      <c r="A753"/>
    </row>
    <row r="754" spans="1:1">
      <c r="A754"/>
    </row>
    <row r="755" spans="1:1">
      <c r="A755"/>
    </row>
    <row r="756" spans="1:1">
      <c r="A756"/>
    </row>
    <row r="757" spans="1:1">
      <c r="A757"/>
    </row>
    <row r="758" spans="1:1">
      <c r="A758"/>
    </row>
    <row r="759" spans="1:1">
      <c r="A759"/>
    </row>
    <row r="760" spans="1:1">
      <c r="A760"/>
    </row>
  </sheetData>
  <sheetProtection algorithmName="SHA-512" hashValue="7cSQXQOLVZS7MG6EID9MC2iilFD3LmVZjNTYRx7Rvu3TJ3wXIqgrnGoRW2IYFTujYf45iHe3GJGMj4etIl6U7g==" saltValue="tXpvQDvX3hl8chEVEjXmfQ==" spinCount="100000" sheet="1" formatCells="0" formatColumns="0" formatRows="0" insertColumns="0" insertRows="0" insertHyperlinks="0" deleteColumns="0" deleteRows="0"/>
  <mergeCells count="2">
    <mergeCell ref="B3:C3"/>
    <mergeCell ref="A2:B2"/>
  </mergeCells>
  <printOptions horizontalCentered="1"/>
  <pageMargins left="0.51181102362204722" right="0.11811023622047245" top="0.74803149606299213" bottom="0.74803149606299213" header="0.31496062992125984" footer="0.31496062992125984"/>
  <pageSetup paperSize="9" scale="8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8EF6D-8F56-44B4-BD91-4EB3F5E7CE7B}">
  <dimension ref="A1:C158"/>
  <sheetViews>
    <sheetView topLeftCell="A112" workbookViewId="0">
      <selection activeCell="A119" sqref="A119"/>
    </sheetView>
  </sheetViews>
  <sheetFormatPr defaultRowHeight="14.25"/>
  <cols>
    <col min="1" max="1" width="97.625" style="657" customWidth="1"/>
    <col min="2" max="2" width="20.125" bestFit="1" customWidth="1"/>
    <col min="3" max="3" width="12.875" bestFit="1" customWidth="1"/>
  </cols>
  <sheetData>
    <row r="1" spans="1:3" ht="21.75">
      <c r="A1" s="1" t="s">
        <v>671</v>
      </c>
    </row>
    <row r="2" spans="1:3">
      <c r="B2" t="s">
        <v>657</v>
      </c>
    </row>
    <row r="3" spans="1:3" ht="21.75">
      <c r="A3" s="647" t="s">
        <v>654</v>
      </c>
      <c r="B3" s="648" t="s">
        <v>457</v>
      </c>
      <c r="C3" s="648" t="s">
        <v>555</v>
      </c>
    </row>
    <row r="4" spans="1:3" ht="21.75">
      <c r="A4" s="647" t="s">
        <v>43</v>
      </c>
      <c r="B4" s="648">
        <v>59</v>
      </c>
      <c r="C4" s="1168">
        <v>2137.3971399999996</v>
      </c>
    </row>
    <row r="5" spans="1:3" ht="21.75">
      <c r="A5" s="649" t="s">
        <v>464</v>
      </c>
      <c r="B5" s="648">
        <v>9</v>
      </c>
      <c r="C5" s="1168">
        <v>353.75584000000003</v>
      </c>
    </row>
    <row r="6" spans="1:3" ht="21.75">
      <c r="A6" s="650" t="s">
        <v>647</v>
      </c>
      <c r="B6" s="648">
        <v>2</v>
      </c>
      <c r="C6" s="1168">
        <v>34.670679999999997</v>
      </c>
    </row>
    <row r="7" spans="1:3" ht="21.75">
      <c r="A7" s="650" t="s">
        <v>648</v>
      </c>
      <c r="B7" s="648">
        <v>5</v>
      </c>
      <c r="C7" s="1168">
        <v>209.20060000000001</v>
      </c>
    </row>
    <row r="8" spans="1:3" ht="43.5">
      <c r="A8" s="650" t="s">
        <v>649</v>
      </c>
      <c r="B8" s="648">
        <v>2</v>
      </c>
      <c r="C8" s="1168">
        <v>109.88455999999999</v>
      </c>
    </row>
    <row r="9" spans="1:3" ht="21.75">
      <c r="A9" s="649" t="s">
        <v>465</v>
      </c>
      <c r="B9" s="648">
        <v>4</v>
      </c>
      <c r="C9" s="1168">
        <v>69.341360000000009</v>
      </c>
    </row>
    <row r="10" spans="1:3" ht="21.75">
      <c r="A10" s="650" t="s">
        <v>647</v>
      </c>
      <c r="B10" s="648">
        <v>4</v>
      </c>
      <c r="C10" s="1168">
        <v>69.341360000000009</v>
      </c>
    </row>
    <row r="11" spans="1:3" ht="21.75">
      <c r="A11" s="649" t="s">
        <v>466</v>
      </c>
      <c r="B11" s="648">
        <v>11</v>
      </c>
      <c r="C11" s="1168">
        <v>463.64044000000001</v>
      </c>
    </row>
    <row r="12" spans="1:3" ht="21.75">
      <c r="A12" s="650" t="s">
        <v>647</v>
      </c>
      <c r="B12" s="648">
        <v>2</v>
      </c>
      <c r="C12" s="1168">
        <v>34.670679999999997</v>
      </c>
    </row>
    <row r="13" spans="1:3" ht="21.75">
      <c r="A13" s="650" t="s">
        <v>648</v>
      </c>
      <c r="B13" s="648">
        <v>5</v>
      </c>
      <c r="C13" s="1168">
        <v>209.20060000000001</v>
      </c>
    </row>
    <row r="14" spans="1:3" ht="43.5">
      <c r="A14" s="650" t="s">
        <v>649</v>
      </c>
      <c r="B14" s="648">
        <v>4</v>
      </c>
      <c r="C14" s="1168">
        <v>219.76916</v>
      </c>
    </row>
    <row r="15" spans="1:3" ht="21.75">
      <c r="A15" s="649" t="s">
        <v>467</v>
      </c>
      <c r="B15" s="648">
        <v>5</v>
      </c>
      <c r="C15" s="1168">
        <v>199.49753999999999</v>
      </c>
    </row>
    <row r="16" spans="1:3" ht="21.75">
      <c r="A16" s="650" t="s">
        <v>647</v>
      </c>
      <c r="B16" s="648">
        <v>2</v>
      </c>
      <c r="C16" s="1168">
        <v>34.670679999999997</v>
      </c>
    </row>
    <row r="17" spans="1:3" ht="43.5">
      <c r="A17" s="650" t="s">
        <v>649</v>
      </c>
      <c r="B17" s="648">
        <v>3</v>
      </c>
      <c r="C17" s="1168">
        <v>164.82685999999998</v>
      </c>
    </row>
    <row r="18" spans="1:3" ht="21.75">
      <c r="A18" s="649" t="s">
        <v>468</v>
      </c>
      <c r="B18" s="648">
        <v>12</v>
      </c>
      <c r="C18" s="1168">
        <v>405.76185999999996</v>
      </c>
    </row>
    <row r="19" spans="1:3" ht="21.75">
      <c r="A19" s="650" t="s">
        <v>647</v>
      </c>
      <c r="B19" s="648">
        <v>5</v>
      </c>
      <c r="C19" s="1168">
        <v>86.676700000000011</v>
      </c>
    </row>
    <row r="20" spans="1:3" ht="21.75">
      <c r="A20" s="650" t="s">
        <v>648</v>
      </c>
      <c r="B20" s="648">
        <v>5</v>
      </c>
      <c r="C20" s="1168">
        <v>209.20060000000001</v>
      </c>
    </row>
    <row r="21" spans="1:3" ht="43.5">
      <c r="A21" s="650" t="s">
        <v>649</v>
      </c>
      <c r="B21" s="648">
        <v>2</v>
      </c>
      <c r="C21" s="1168">
        <v>109.88455999999999</v>
      </c>
    </row>
    <row r="22" spans="1:3" ht="21.75">
      <c r="A22" s="649" t="s">
        <v>470</v>
      </c>
      <c r="B22" s="648">
        <v>11</v>
      </c>
      <c r="C22" s="1168">
        <v>450.53833999999995</v>
      </c>
    </row>
    <row r="23" spans="1:3" ht="21.75">
      <c r="A23" s="650" t="s">
        <v>647</v>
      </c>
      <c r="B23" s="648">
        <v>2</v>
      </c>
      <c r="C23" s="1168">
        <v>34.670679999999997</v>
      </c>
    </row>
    <row r="24" spans="1:3" ht="21.75">
      <c r="A24" s="650" t="s">
        <v>648</v>
      </c>
      <c r="B24" s="648">
        <v>6</v>
      </c>
      <c r="C24" s="1168">
        <v>251.04079999999999</v>
      </c>
    </row>
    <row r="25" spans="1:3" ht="43.5">
      <c r="A25" s="650" t="s">
        <v>649</v>
      </c>
      <c r="B25" s="648">
        <v>3</v>
      </c>
      <c r="C25" s="1168">
        <v>164.82685999999998</v>
      </c>
    </row>
    <row r="26" spans="1:3" ht="21.75">
      <c r="A26" s="649" t="s">
        <v>471</v>
      </c>
      <c r="B26" s="648">
        <v>2</v>
      </c>
      <c r="C26" s="1168">
        <v>34.670679999999997</v>
      </c>
    </row>
    <row r="27" spans="1:3" ht="21.75">
      <c r="A27" s="650" t="s">
        <v>647</v>
      </c>
      <c r="B27" s="648">
        <v>2</v>
      </c>
      <c r="C27" s="1168">
        <v>34.670679999999997</v>
      </c>
    </row>
    <row r="28" spans="1:3" ht="21.75">
      <c r="A28" s="649" t="s">
        <v>472</v>
      </c>
      <c r="B28" s="648">
        <v>5</v>
      </c>
      <c r="C28" s="1168">
        <v>160.19108</v>
      </c>
    </row>
    <row r="29" spans="1:3" ht="21.75">
      <c r="A29" s="650" t="s">
        <v>647</v>
      </c>
      <c r="B29" s="648">
        <v>2</v>
      </c>
      <c r="C29" s="1168">
        <v>34.670679999999997</v>
      </c>
    </row>
    <row r="30" spans="1:3" ht="21.75">
      <c r="A30" s="650" t="s">
        <v>648</v>
      </c>
      <c r="B30" s="648">
        <v>3</v>
      </c>
      <c r="C30" s="1168">
        <v>125.5204</v>
      </c>
    </row>
    <row r="31" spans="1:3" ht="21.75">
      <c r="A31" s="647" t="s">
        <v>557</v>
      </c>
      <c r="B31" s="648">
        <v>17</v>
      </c>
      <c r="C31" s="1168">
        <v>535.42899999999997</v>
      </c>
    </row>
    <row r="32" spans="1:3" ht="21.75">
      <c r="A32" s="649" t="s">
        <v>464</v>
      </c>
      <c r="B32" s="648">
        <v>6</v>
      </c>
      <c r="C32" s="1168">
        <v>188.97493</v>
      </c>
    </row>
    <row r="33" spans="1:3" ht="21.75">
      <c r="A33" s="650" t="s">
        <v>650</v>
      </c>
      <c r="B33" s="648">
        <v>6</v>
      </c>
      <c r="C33" s="1168">
        <v>188.97493</v>
      </c>
    </row>
    <row r="34" spans="1:3" ht="21.75">
      <c r="A34" s="649" t="s">
        <v>466</v>
      </c>
      <c r="B34" s="648">
        <v>1</v>
      </c>
      <c r="C34" s="1168">
        <v>31.495840000000001</v>
      </c>
    </row>
    <row r="35" spans="1:3" ht="21.75">
      <c r="A35" s="650" t="s">
        <v>650</v>
      </c>
      <c r="B35" s="648">
        <v>1</v>
      </c>
      <c r="C35" s="1168">
        <v>31.495840000000001</v>
      </c>
    </row>
    <row r="36" spans="1:3" ht="21.75">
      <c r="A36" s="649" t="s">
        <v>468</v>
      </c>
      <c r="B36" s="648">
        <v>2</v>
      </c>
      <c r="C36" s="1168">
        <v>62.99165</v>
      </c>
    </row>
    <row r="37" spans="1:3" ht="21.75">
      <c r="A37" s="650" t="s">
        <v>650</v>
      </c>
      <c r="B37" s="648">
        <v>2</v>
      </c>
      <c r="C37" s="1168">
        <v>62.99165</v>
      </c>
    </row>
    <row r="38" spans="1:3" ht="21.75">
      <c r="A38" s="649" t="s">
        <v>470</v>
      </c>
      <c r="B38" s="648">
        <v>2</v>
      </c>
      <c r="C38" s="1168">
        <v>62.99165</v>
      </c>
    </row>
    <row r="39" spans="1:3" ht="21.75">
      <c r="A39" s="650" t="s">
        <v>650</v>
      </c>
      <c r="B39" s="648">
        <v>2</v>
      </c>
      <c r="C39" s="1168">
        <v>62.99165</v>
      </c>
    </row>
    <row r="40" spans="1:3" ht="21.75">
      <c r="A40" s="649" t="s">
        <v>472</v>
      </c>
      <c r="B40" s="648">
        <v>6</v>
      </c>
      <c r="C40" s="1168">
        <v>188.97493</v>
      </c>
    </row>
    <row r="41" spans="1:3" ht="21.75">
      <c r="A41" s="650" t="s">
        <v>650</v>
      </c>
      <c r="B41" s="648">
        <v>6</v>
      </c>
      <c r="C41" s="1168">
        <v>188.97493</v>
      </c>
    </row>
    <row r="42" spans="1:3" ht="21.75">
      <c r="A42" s="647" t="s">
        <v>556</v>
      </c>
      <c r="B42" s="648">
        <v>21</v>
      </c>
      <c r="C42" s="1168">
        <v>4205.2927300000001</v>
      </c>
    </row>
    <row r="43" spans="1:3" ht="21.75">
      <c r="A43" s="649" t="s">
        <v>548</v>
      </c>
      <c r="B43" s="648">
        <v>6</v>
      </c>
      <c r="C43" s="1168">
        <v>1201.5121999999999</v>
      </c>
    </row>
    <row r="44" spans="1:3" ht="21.75">
      <c r="A44" s="650" t="s">
        <v>645</v>
      </c>
      <c r="B44" s="648">
        <v>6</v>
      </c>
      <c r="C44" s="1168">
        <v>1201.5121999999999</v>
      </c>
    </row>
    <row r="45" spans="1:3" ht="21.75">
      <c r="A45" s="649" t="s">
        <v>458</v>
      </c>
      <c r="B45" s="648">
        <v>6</v>
      </c>
      <c r="C45" s="1168">
        <v>1201.5121999999999</v>
      </c>
    </row>
    <row r="46" spans="1:3" ht="21.75">
      <c r="A46" s="650" t="s">
        <v>645</v>
      </c>
      <c r="B46" s="648">
        <v>6</v>
      </c>
      <c r="C46" s="1168">
        <v>1201.5121999999999</v>
      </c>
    </row>
    <row r="47" spans="1:3" ht="21.75">
      <c r="A47" s="649" t="s">
        <v>459</v>
      </c>
      <c r="B47" s="648">
        <v>3</v>
      </c>
      <c r="C47" s="1168">
        <v>600.75609999999995</v>
      </c>
    </row>
    <row r="48" spans="1:3" ht="21.75">
      <c r="A48" s="650" t="s">
        <v>645</v>
      </c>
      <c r="B48" s="648">
        <v>3</v>
      </c>
      <c r="C48" s="1168">
        <v>600.75609999999995</v>
      </c>
    </row>
    <row r="49" spans="1:3" ht="21.75">
      <c r="A49" s="649" t="s">
        <v>547</v>
      </c>
      <c r="B49" s="648">
        <v>2</v>
      </c>
      <c r="C49" s="1168">
        <v>400.50409999999999</v>
      </c>
    </row>
    <row r="50" spans="1:3" ht="21.75">
      <c r="A50" s="650" t="s">
        <v>645</v>
      </c>
      <c r="B50" s="648">
        <v>2</v>
      </c>
      <c r="C50" s="1168">
        <v>400.50409999999999</v>
      </c>
    </row>
    <row r="51" spans="1:3" ht="21.75">
      <c r="A51" s="649" t="s">
        <v>546</v>
      </c>
      <c r="B51" s="648">
        <v>3</v>
      </c>
      <c r="C51" s="1168">
        <v>600.75609999999995</v>
      </c>
    </row>
    <row r="52" spans="1:3" ht="21.75">
      <c r="A52" s="650" t="s">
        <v>645</v>
      </c>
      <c r="B52" s="648">
        <v>3</v>
      </c>
      <c r="C52" s="1168">
        <v>600.75609999999995</v>
      </c>
    </row>
    <row r="53" spans="1:3" ht="21.75">
      <c r="A53" s="649" t="s">
        <v>545</v>
      </c>
      <c r="B53" s="648">
        <v>1</v>
      </c>
      <c r="C53" s="1168">
        <v>200.25202999999999</v>
      </c>
    </row>
    <row r="54" spans="1:3" ht="21.75">
      <c r="A54" s="650" t="s">
        <v>645</v>
      </c>
      <c r="B54" s="648">
        <v>1</v>
      </c>
      <c r="C54" s="1168">
        <v>200.25202999999999</v>
      </c>
    </row>
    <row r="55" spans="1:3" ht="21.75">
      <c r="A55" s="647" t="s">
        <v>44</v>
      </c>
      <c r="B55" s="648">
        <v>17</v>
      </c>
      <c r="C55" s="1168">
        <v>475.16820000000001</v>
      </c>
    </row>
    <row r="56" spans="1:3" ht="21.75">
      <c r="A56" s="649" t="s">
        <v>460</v>
      </c>
      <c r="B56" s="648">
        <v>4</v>
      </c>
      <c r="C56" s="1168">
        <v>111.80428000000001</v>
      </c>
    </row>
    <row r="57" spans="1:3" ht="43.5">
      <c r="A57" s="650" t="s">
        <v>644</v>
      </c>
      <c r="B57" s="648">
        <v>4</v>
      </c>
      <c r="C57" s="1168">
        <v>111.80428000000001</v>
      </c>
    </row>
    <row r="58" spans="1:3" ht="21.75">
      <c r="A58" s="649" t="s">
        <v>464</v>
      </c>
      <c r="B58" s="648">
        <v>4</v>
      </c>
      <c r="C58" s="1168">
        <v>111.80428000000001</v>
      </c>
    </row>
    <row r="59" spans="1:3" ht="43.5">
      <c r="A59" s="650" t="s">
        <v>644</v>
      </c>
      <c r="B59" s="648">
        <v>4</v>
      </c>
      <c r="C59" s="1168">
        <v>111.80428000000001</v>
      </c>
    </row>
    <row r="60" spans="1:3" ht="21.75">
      <c r="A60" s="649" t="s">
        <v>468</v>
      </c>
      <c r="B60" s="648">
        <v>3</v>
      </c>
      <c r="C60" s="1168">
        <v>83.85320999999999</v>
      </c>
    </row>
    <row r="61" spans="1:3" ht="43.5">
      <c r="A61" s="650" t="s">
        <v>644</v>
      </c>
      <c r="B61" s="648">
        <v>3</v>
      </c>
      <c r="C61" s="1168">
        <v>83.85320999999999</v>
      </c>
    </row>
    <row r="62" spans="1:3" ht="21.75">
      <c r="A62" s="649" t="s">
        <v>462</v>
      </c>
      <c r="B62" s="648">
        <v>2</v>
      </c>
      <c r="C62" s="1168">
        <v>55.902149999999999</v>
      </c>
    </row>
    <row r="63" spans="1:3" ht="43.5">
      <c r="A63" s="650" t="s">
        <v>644</v>
      </c>
      <c r="B63" s="648">
        <v>2</v>
      </c>
      <c r="C63" s="1168">
        <v>55.902149999999999</v>
      </c>
    </row>
    <row r="64" spans="1:3" ht="21.75">
      <c r="A64" s="649" t="s">
        <v>463</v>
      </c>
      <c r="B64" s="648">
        <v>4</v>
      </c>
      <c r="C64" s="1168">
        <v>111.80428000000001</v>
      </c>
    </row>
    <row r="65" spans="1:3" ht="43.5">
      <c r="A65" s="650" t="s">
        <v>644</v>
      </c>
      <c r="B65" s="648">
        <v>4</v>
      </c>
      <c r="C65" s="1168">
        <v>111.80428000000001</v>
      </c>
    </row>
    <row r="66" spans="1:3" ht="21.75">
      <c r="A66" s="647" t="s">
        <v>47</v>
      </c>
      <c r="B66" s="648">
        <v>46</v>
      </c>
      <c r="C66" s="1168">
        <v>1340.1657599999999</v>
      </c>
    </row>
    <row r="67" spans="1:3" ht="21.75">
      <c r="A67" s="649" t="s">
        <v>464</v>
      </c>
      <c r="B67" s="648">
        <v>10</v>
      </c>
      <c r="C67" s="1168">
        <v>320.24932000000001</v>
      </c>
    </row>
    <row r="68" spans="1:3" ht="43.5">
      <c r="A68" s="650" t="s">
        <v>651</v>
      </c>
      <c r="B68" s="648">
        <v>4</v>
      </c>
      <c r="C68" s="1168">
        <v>118.80072</v>
      </c>
    </row>
    <row r="69" spans="1:3" ht="21.75">
      <c r="A69" s="650" t="s">
        <v>652</v>
      </c>
      <c r="B69" s="648">
        <v>6</v>
      </c>
      <c r="C69" s="1168">
        <v>201.4486</v>
      </c>
    </row>
    <row r="70" spans="1:3" ht="21.75">
      <c r="A70" s="649" t="s">
        <v>466</v>
      </c>
      <c r="B70" s="648">
        <v>9</v>
      </c>
      <c r="C70" s="1168">
        <v>286.67462</v>
      </c>
    </row>
    <row r="71" spans="1:3" ht="43.5">
      <c r="A71" s="650" t="s">
        <v>651</v>
      </c>
      <c r="B71" s="648">
        <v>4</v>
      </c>
      <c r="C71" s="1168">
        <v>118.80072</v>
      </c>
    </row>
    <row r="72" spans="1:3" ht="21.75">
      <c r="A72" s="650" t="s">
        <v>652</v>
      </c>
      <c r="B72" s="648">
        <v>5</v>
      </c>
      <c r="C72" s="1168">
        <v>167.87389999999999</v>
      </c>
    </row>
    <row r="73" spans="1:3" ht="21.75">
      <c r="A73" s="649" t="s">
        <v>467</v>
      </c>
      <c r="B73" s="648">
        <v>6</v>
      </c>
      <c r="C73" s="1168">
        <v>104.01204000000001</v>
      </c>
    </row>
    <row r="74" spans="1:3" ht="21.75">
      <c r="A74" s="650" t="s">
        <v>647</v>
      </c>
      <c r="B74" s="648">
        <v>6</v>
      </c>
      <c r="C74" s="1168">
        <v>104.01204000000001</v>
      </c>
    </row>
    <row r="75" spans="1:3" ht="21.75">
      <c r="A75" s="649" t="s">
        <v>468</v>
      </c>
      <c r="B75" s="648">
        <v>10</v>
      </c>
      <c r="C75" s="1168">
        <v>320.24932000000001</v>
      </c>
    </row>
    <row r="76" spans="1:3" ht="43.5">
      <c r="A76" s="650" t="s">
        <v>651</v>
      </c>
      <c r="B76" s="648">
        <v>4</v>
      </c>
      <c r="C76" s="1168">
        <v>118.80072</v>
      </c>
    </row>
    <row r="77" spans="1:3" ht="21.75">
      <c r="A77" s="650" t="s">
        <v>652</v>
      </c>
      <c r="B77" s="648">
        <v>6</v>
      </c>
      <c r="C77" s="1168">
        <v>201.4486</v>
      </c>
    </row>
    <row r="78" spans="1:3" ht="21.75">
      <c r="A78" s="649" t="s">
        <v>471</v>
      </c>
      <c r="B78" s="648">
        <v>3</v>
      </c>
      <c r="C78" s="1168">
        <v>52.006020000000007</v>
      </c>
    </row>
    <row r="79" spans="1:3" ht="21.75">
      <c r="A79" s="650" t="s">
        <v>647</v>
      </c>
      <c r="B79" s="648">
        <v>3</v>
      </c>
      <c r="C79" s="1168">
        <v>52.006020000000007</v>
      </c>
    </row>
    <row r="80" spans="1:3" ht="21.75">
      <c r="A80" s="649" t="s">
        <v>472</v>
      </c>
      <c r="B80" s="648">
        <v>8</v>
      </c>
      <c r="C80" s="1168">
        <v>256.97444000000002</v>
      </c>
    </row>
    <row r="81" spans="1:3" ht="43.5">
      <c r="A81" s="650" t="s">
        <v>651</v>
      </c>
      <c r="B81" s="648">
        <v>3</v>
      </c>
      <c r="C81" s="1168">
        <v>89.100540000000009</v>
      </c>
    </row>
    <row r="82" spans="1:3" ht="21.75">
      <c r="A82" s="650" t="s">
        <v>652</v>
      </c>
      <c r="B82" s="648">
        <v>5</v>
      </c>
      <c r="C82" s="1168">
        <v>167.87389999999999</v>
      </c>
    </row>
    <row r="83" spans="1:3" ht="21.75">
      <c r="A83" s="647" t="s">
        <v>50</v>
      </c>
      <c r="B83" s="648">
        <v>20</v>
      </c>
      <c r="C83" s="1168">
        <v>954.09800000000007</v>
      </c>
    </row>
    <row r="84" spans="1:3" ht="21.75">
      <c r="A84" s="649" t="s">
        <v>464</v>
      </c>
      <c r="B84" s="648">
        <v>1</v>
      </c>
      <c r="C84" s="1168">
        <v>47.704900000000002</v>
      </c>
    </row>
    <row r="85" spans="1:3" ht="21.75">
      <c r="A85" s="650" t="s">
        <v>653</v>
      </c>
      <c r="B85" s="648">
        <v>1</v>
      </c>
      <c r="C85" s="1168">
        <v>47.704900000000002</v>
      </c>
    </row>
    <row r="86" spans="1:3" ht="21.75">
      <c r="A86" s="649" t="s">
        <v>465</v>
      </c>
      <c r="B86" s="648">
        <v>4</v>
      </c>
      <c r="C86" s="1168">
        <v>190.81960000000001</v>
      </c>
    </row>
    <row r="87" spans="1:3" ht="21.75">
      <c r="A87" s="650" t="s">
        <v>653</v>
      </c>
      <c r="B87" s="648">
        <v>4</v>
      </c>
      <c r="C87" s="1168">
        <v>190.81960000000001</v>
      </c>
    </row>
    <row r="88" spans="1:3" ht="21.75">
      <c r="A88" s="649" t="s">
        <v>466</v>
      </c>
      <c r="B88" s="648">
        <v>2</v>
      </c>
      <c r="C88" s="1168">
        <v>95.409800000000004</v>
      </c>
    </row>
    <row r="89" spans="1:3" ht="21.75">
      <c r="A89" s="650" t="s">
        <v>653</v>
      </c>
      <c r="B89" s="648">
        <v>2</v>
      </c>
      <c r="C89" s="1168">
        <v>95.409800000000004</v>
      </c>
    </row>
    <row r="90" spans="1:3" ht="21.75">
      <c r="A90" s="649" t="s">
        <v>468</v>
      </c>
      <c r="B90" s="648">
        <v>2</v>
      </c>
      <c r="C90" s="1168">
        <v>95.409800000000004</v>
      </c>
    </row>
    <row r="91" spans="1:3" ht="21.75">
      <c r="A91" s="650" t="s">
        <v>653</v>
      </c>
      <c r="B91" s="648">
        <v>2</v>
      </c>
      <c r="C91" s="1168">
        <v>95.409800000000004</v>
      </c>
    </row>
    <row r="92" spans="1:3" ht="21.75">
      <c r="A92" s="649" t="s">
        <v>469</v>
      </c>
      <c r="B92" s="648">
        <v>3</v>
      </c>
      <c r="C92" s="1168">
        <v>143.1147</v>
      </c>
    </row>
    <row r="93" spans="1:3" ht="21.75">
      <c r="A93" s="650" t="s">
        <v>653</v>
      </c>
      <c r="B93" s="648">
        <v>3</v>
      </c>
      <c r="C93" s="1168">
        <v>143.1147</v>
      </c>
    </row>
    <row r="94" spans="1:3" ht="21.75">
      <c r="A94" s="649" t="s">
        <v>470</v>
      </c>
      <c r="B94" s="648">
        <v>4</v>
      </c>
      <c r="C94" s="1168">
        <v>190.81960000000001</v>
      </c>
    </row>
    <row r="95" spans="1:3" ht="21.75">
      <c r="A95" s="650" t="s">
        <v>653</v>
      </c>
      <c r="B95" s="648">
        <v>4</v>
      </c>
      <c r="C95" s="1168">
        <v>190.81960000000001</v>
      </c>
    </row>
    <row r="96" spans="1:3" ht="21.75">
      <c r="A96" s="649" t="s">
        <v>472</v>
      </c>
      <c r="B96" s="648">
        <v>4</v>
      </c>
      <c r="C96" s="1168">
        <v>190.81960000000001</v>
      </c>
    </row>
    <row r="97" spans="1:3" ht="21.75">
      <c r="A97" s="650" t="s">
        <v>653</v>
      </c>
      <c r="B97" s="648">
        <v>4</v>
      </c>
      <c r="C97" s="1168">
        <v>190.81960000000001</v>
      </c>
    </row>
    <row r="98" spans="1:3" ht="21.75">
      <c r="A98" s="647" t="s">
        <v>431</v>
      </c>
      <c r="B98" s="648">
        <v>43</v>
      </c>
      <c r="C98" s="1168">
        <v>2372.8205199999998</v>
      </c>
    </row>
    <row r="99" spans="1:3" ht="21.75">
      <c r="A99" s="649" t="s">
        <v>461</v>
      </c>
      <c r="B99" s="648">
        <v>4</v>
      </c>
      <c r="C99" s="1168">
        <v>217.05513999999999</v>
      </c>
    </row>
    <row r="100" spans="1:3" ht="21.75">
      <c r="A100" s="650" t="s">
        <v>646</v>
      </c>
      <c r="B100" s="648">
        <v>3</v>
      </c>
      <c r="C100" s="1168">
        <v>160.15950000000001</v>
      </c>
    </row>
    <row r="101" spans="1:3" ht="21.75">
      <c r="A101" s="650" t="s">
        <v>433</v>
      </c>
      <c r="B101" s="648">
        <v>1</v>
      </c>
      <c r="C101" s="1168">
        <v>56.89564</v>
      </c>
    </row>
    <row r="102" spans="1:3" ht="21.75">
      <c r="A102" s="649" t="s">
        <v>464</v>
      </c>
      <c r="B102" s="648">
        <v>6</v>
      </c>
      <c r="C102" s="1168">
        <v>330.84641999999997</v>
      </c>
    </row>
    <row r="103" spans="1:3" ht="21.75">
      <c r="A103" s="650" t="s">
        <v>646</v>
      </c>
      <c r="B103" s="648">
        <v>3</v>
      </c>
      <c r="C103" s="1168">
        <v>160.15950000000001</v>
      </c>
    </row>
    <row r="104" spans="1:3" ht="21.75">
      <c r="A104" s="650" t="s">
        <v>433</v>
      </c>
      <c r="B104" s="648">
        <v>3</v>
      </c>
      <c r="C104" s="1168">
        <v>170.68691999999999</v>
      </c>
    </row>
    <row r="105" spans="1:3" ht="21.75">
      <c r="A105" s="649" t="s">
        <v>465</v>
      </c>
      <c r="B105" s="648">
        <v>3</v>
      </c>
      <c r="C105" s="1168">
        <v>170.68691999999999</v>
      </c>
    </row>
    <row r="106" spans="1:3" ht="21.75">
      <c r="A106" s="650" t="s">
        <v>433</v>
      </c>
      <c r="B106" s="648">
        <v>3</v>
      </c>
      <c r="C106" s="1168">
        <v>170.68691999999999</v>
      </c>
    </row>
    <row r="107" spans="1:3" ht="21.75">
      <c r="A107" s="649" t="s">
        <v>466</v>
      </c>
      <c r="B107" s="648">
        <v>5</v>
      </c>
      <c r="C107" s="1168">
        <v>273.95077000000003</v>
      </c>
    </row>
    <row r="108" spans="1:3" ht="21.75">
      <c r="A108" s="650" t="s">
        <v>646</v>
      </c>
      <c r="B108" s="648">
        <v>3</v>
      </c>
      <c r="C108" s="1168">
        <v>160.15950000000001</v>
      </c>
    </row>
    <row r="109" spans="1:3" ht="21.75">
      <c r="A109" s="650" t="s">
        <v>433</v>
      </c>
      <c r="B109" s="648">
        <v>2</v>
      </c>
      <c r="C109" s="1168">
        <v>113.79127</v>
      </c>
    </row>
    <row r="110" spans="1:3" ht="21.75">
      <c r="A110" s="649" t="s">
        <v>467</v>
      </c>
      <c r="B110" s="648">
        <v>1</v>
      </c>
      <c r="C110" s="1168">
        <v>56.89564</v>
      </c>
    </row>
    <row r="111" spans="1:3" ht="21.75">
      <c r="A111" s="650" t="s">
        <v>433</v>
      </c>
      <c r="B111" s="648">
        <v>1</v>
      </c>
      <c r="C111" s="1168">
        <v>56.89564</v>
      </c>
    </row>
    <row r="112" spans="1:3" ht="21.75">
      <c r="A112" s="649" t="s">
        <v>468</v>
      </c>
      <c r="B112" s="648">
        <v>7</v>
      </c>
      <c r="C112" s="1168">
        <v>391.25114999999994</v>
      </c>
    </row>
    <row r="113" spans="1:3" ht="21.75">
      <c r="A113" s="650" t="s">
        <v>646</v>
      </c>
      <c r="B113" s="648">
        <v>2</v>
      </c>
      <c r="C113" s="1168">
        <v>106.773</v>
      </c>
    </row>
    <row r="114" spans="1:3" ht="21.75">
      <c r="A114" s="650" t="s">
        <v>433</v>
      </c>
      <c r="B114" s="648">
        <v>5</v>
      </c>
      <c r="C114" s="1168">
        <v>284.47814999999997</v>
      </c>
    </row>
    <row r="115" spans="1:3" ht="21.75">
      <c r="A115" s="649" t="s">
        <v>462</v>
      </c>
      <c r="B115" s="648">
        <v>3</v>
      </c>
      <c r="C115" s="1168">
        <v>160.15950000000001</v>
      </c>
    </row>
    <row r="116" spans="1:3" ht="21.75">
      <c r="A116" s="650" t="s">
        <v>646</v>
      </c>
      <c r="B116" s="648">
        <v>3</v>
      </c>
      <c r="C116" s="1168">
        <v>160.15950000000001</v>
      </c>
    </row>
    <row r="117" spans="1:3" ht="21.75">
      <c r="A117" s="649" t="s">
        <v>463</v>
      </c>
      <c r="B117" s="648">
        <v>4</v>
      </c>
      <c r="C117" s="1168">
        <v>220.56426999999999</v>
      </c>
    </row>
    <row r="118" spans="1:3" ht="21.75">
      <c r="A118" s="650" t="s">
        <v>646</v>
      </c>
      <c r="B118" s="648">
        <v>2</v>
      </c>
      <c r="C118" s="1168">
        <v>106.773</v>
      </c>
    </row>
    <row r="119" spans="1:3" ht="21.75">
      <c r="A119" s="650" t="s">
        <v>433</v>
      </c>
      <c r="B119" s="648">
        <v>2</v>
      </c>
      <c r="C119" s="1168">
        <v>113.79127</v>
      </c>
    </row>
    <row r="120" spans="1:3" ht="21.75">
      <c r="A120" s="649" t="s">
        <v>470</v>
      </c>
      <c r="B120" s="648">
        <v>7</v>
      </c>
      <c r="C120" s="1168">
        <v>384.23293999999999</v>
      </c>
    </row>
    <row r="121" spans="1:3" ht="21.75">
      <c r="A121" s="650" t="s">
        <v>646</v>
      </c>
      <c r="B121" s="648">
        <v>4</v>
      </c>
      <c r="C121" s="1168">
        <v>213.54602</v>
      </c>
    </row>
    <row r="122" spans="1:3" ht="21.75">
      <c r="A122" s="650" t="s">
        <v>433</v>
      </c>
      <c r="B122" s="648">
        <v>3</v>
      </c>
      <c r="C122" s="1168">
        <v>170.68691999999999</v>
      </c>
    </row>
    <row r="123" spans="1:3" ht="21.75">
      <c r="A123" s="649" t="s">
        <v>471</v>
      </c>
      <c r="B123" s="648">
        <v>2</v>
      </c>
      <c r="C123" s="1168">
        <v>113.79127</v>
      </c>
    </row>
    <row r="124" spans="1:3" ht="21.75">
      <c r="A124" s="650" t="s">
        <v>433</v>
      </c>
      <c r="B124" s="648">
        <v>2</v>
      </c>
      <c r="C124" s="1168">
        <v>113.79127</v>
      </c>
    </row>
    <row r="125" spans="1:3" ht="21.75">
      <c r="A125" s="649" t="s">
        <v>472</v>
      </c>
      <c r="B125" s="648">
        <v>1</v>
      </c>
      <c r="C125" s="1168">
        <v>53.386499999999998</v>
      </c>
    </row>
    <row r="126" spans="1:3" ht="21.75">
      <c r="A126" s="650" t="s">
        <v>646</v>
      </c>
      <c r="B126" s="648">
        <v>1</v>
      </c>
      <c r="C126" s="1168">
        <v>53.386499999999998</v>
      </c>
    </row>
    <row r="127" spans="1:3" ht="21.75">
      <c r="A127" s="651" t="s">
        <v>473</v>
      </c>
      <c r="B127" s="648">
        <v>223</v>
      </c>
      <c r="C127" s="1168">
        <v>12020.371350000001</v>
      </c>
    </row>
    <row r="128" spans="1:3" ht="21.75">
      <c r="A128" s="651" t="s">
        <v>655</v>
      </c>
      <c r="B128" s="648"/>
      <c r="C128" s="1168"/>
    </row>
    <row r="129" spans="1:3">
      <c r="A129" s="652" t="s">
        <v>549</v>
      </c>
      <c r="B129" s="653"/>
      <c r="C129" s="1169">
        <v>4569.6453300000003</v>
      </c>
    </row>
    <row r="130" spans="1:3" ht="15" thickBot="1">
      <c r="A130" s="654" t="s">
        <v>544</v>
      </c>
      <c r="B130" s="655"/>
      <c r="C130" s="1170">
        <f>GETPIVOTDATA("Sum of Value",$A$3)+C129</f>
        <v>16590.016680000001</v>
      </c>
    </row>
    <row r="131" spans="1:3" ht="15" thickTop="1">
      <c r="A131" s="656"/>
    </row>
    <row r="132" spans="1:3">
      <c r="A132" s="656"/>
    </row>
    <row r="133" spans="1:3">
      <c r="A133" s="656"/>
    </row>
    <row r="134" spans="1:3">
      <c r="A134" s="656"/>
    </row>
    <row r="135" spans="1:3">
      <c r="A135" s="656"/>
    </row>
    <row r="136" spans="1:3">
      <c r="A136" s="656"/>
    </row>
    <row r="137" spans="1:3">
      <c r="A137" s="656"/>
    </row>
    <row r="138" spans="1:3">
      <c r="A138" s="656"/>
    </row>
    <row r="139" spans="1:3">
      <c r="A139" s="656"/>
    </row>
    <row r="140" spans="1:3">
      <c r="A140" s="656"/>
    </row>
    <row r="141" spans="1:3">
      <c r="A141" s="656"/>
    </row>
    <row r="142" spans="1:3">
      <c r="A142" s="656"/>
    </row>
    <row r="143" spans="1:3">
      <c r="A143" s="656"/>
    </row>
    <row r="144" spans="1:3">
      <c r="A144" s="656"/>
    </row>
    <row r="145" spans="1:1">
      <c r="A145" s="656"/>
    </row>
    <row r="146" spans="1:1">
      <c r="A146" s="656"/>
    </row>
    <row r="147" spans="1:1">
      <c r="A147" s="656"/>
    </row>
    <row r="148" spans="1:1">
      <c r="A148" s="656"/>
    </row>
    <row r="149" spans="1:1">
      <c r="A149" s="656"/>
    </row>
    <row r="150" spans="1:1">
      <c r="A150" s="656"/>
    </row>
    <row r="151" spans="1:1">
      <c r="A151" s="656"/>
    </row>
    <row r="152" spans="1:1">
      <c r="A152" s="656"/>
    </row>
    <row r="153" spans="1:1">
      <c r="A153" s="656"/>
    </row>
    <row r="154" spans="1:1">
      <c r="A154" s="656"/>
    </row>
    <row r="155" spans="1:1">
      <c r="A155" s="656"/>
    </row>
    <row r="156" spans="1:1">
      <c r="A156" s="656"/>
    </row>
    <row r="157" spans="1:1">
      <c r="A157" s="656"/>
    </row>
    <row r="158" spans="1:1">
      <c r="A158" s="656"/>
    </row>
  </sheetData>
  <sheetProtection algorithmName="SHA-512" hashValue="9zLfSrdh/8wUkRLg8EqqV1tSwyC1JZhdb6H/nvjSxIc0zxk+nnna59D6zBvSlBlLoqKaWUvUWXyHKdpMPkGGNg==" saltValue="1G2cRRHqSaN6O8Jj2hqmSA==" spinCount="100000" sheet="1" formatCells="0" formatColumns="0" formatRows="0" insertColumns="0" insertRows="0" insertHyperlinks="0" deleteColumns="0" deleteRows="0"/>
  <pageMargins left="0.70866141732283472" right="0.70866141732283472" top="0.74803149606299213" bottom="0.74803149606299213" header="0.31496062992125984" footer="0.31496062992125984"/>
  <pageSetup paperSize="9" scale="9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E6E6-8DCC-43ED-8955-7084A42C9A5B}">
  <sheetPr>
    <tabColor theme="9" tint="0.59999389629810485"/>
  </sheetPr>
  <dimension ref="A1:F39"/>
  <sheetViews>
    <sheetView topLeftCell="B34" zoomScaleNormal="100" workbookViewId="0">
      <selection activeCell="D47" sqref="D47"/>
    </sheetView>
  </sheetViews>
  <sheetFormatPr defaultColWidth="9" defaultRowHeight="18.75"/>
  <cols>
    <col min="1" max="1" width="2.75" style="235" hidden="1" customWidth="1"/>
    <col min="2" max="2" width="16.125" style="235" customWidth="1"/>
    <col min="3" max="3" width="20.875" style="235" bestFit="1" customWidth="1"/>
    <col min="4" max="4" width="104.875" style="238" customWidth="1"/>
    <col min="5" max="5" width="10.75" style="238" bestFit="1" customWidth="1"/>
    <col min="6" max="6" width="18.875" style="237" customWidth="1"/>
    <col min="7" max="16384" width="9" style="221"/>
  </cols>
  <sheetData>
    <row r="1" spans="1:6" ht="20.85" customHeight="1">
      <c r="A1" s="219"/>
      <c r="B1" s="219"/>
      <c r="C1" s="219"/>
      <c r="D1" s="219"/>
      <c r="E1" s="220"/>
      <c r="F1" s="219"/>
    </row>
    <row r="2" spans="1:6" ht="32.25" customHeight="1">
      <c r="A2" s="219"/>
      <c r="B2" s="1" t="s">
        <v>667</v>
      </c>
      <c r="C2" s="222"/>
      <c r="D2" s="222"/>
      <c r="E2" s="222"/>
      <c r="F2" s="222"/>
    </row>
    <row r="3" spans="1:6" ht="22.5" customHeight="1">
      <c r="A3" s="219"/>
      <c r="B3" s="1"/>
      <c r="C3" s="222"/>
      <c r="D3" s="222"/>
      <c r="E3" s="222" t="s">
        <v>659</v>
      </c>
      <c r="F3" s="222"/>
    </row>
    <row r="4" spans="1:6" s="229" customFormat="1" ht="43.5">
      <c r="A4" s="223"/>
      <c r="B4" s="224" t="s">
        <v>411</v>
      </c>
      <c r="C4" s="225" t="s">
        <v>1</v>
      </c>
      <c r="D4" s="226" t="s">
        <v>2</v>
      </c>
      <c r="E4" s="227" t="s">
        <v>412</v>
      </c>
      <c r="F4" s="228" t="s">
        <v>413</v>
      </c>
    </row>
    <row r="5" spans="1:6" s="229" customFormat="1" ht="46.5">
      <c r="A5" s="230"/>
      <c r="B5" s="768" t="s">
        <v>414</v>
      </c>
      <c r="C5" s="769" t="s">
        <v>47</v>
      </c>
      <c r="D5" s="770" t="s">
        <v>415</v>
      </c>
      <c r="E5" s="771"/>
      <c r="F5" s="1171">
        <v>38.670999999999999</v>
      </c>
    </row>
    <row r="6" spans="1:6" s="229" customFormat="1" ht="46.5">
      <c r="A6" s="230"/>
      <c r="B6" s="768" t="s">
        <v>414</v>
      </c>
      <c r="C6" s="772" t="s">
        <v>21</v>
      </c>
      <c r="D6" s="770" t="s">
        <v>416</v>
      </c>
      <c r="E6" s="771"/>
      <c r="F6" s="1171">
        <v>25.35</v>
      </c>
    </row>
    <row r="7" spans="1:6" s="229" customFormat="1" ht="23.25">
      <c r="A7" s="230"/>
      <c r="B7" s="768" t="s">
        <v>417</v>
      </c>
      <c r="C7" s="772" t="s">
        <v>21</v>
      </c>
      <c r="D7" s="770" t="s">
        <v>418</v>
      </c>
      <c r="E7" s="771"/>
      <c r="F7" s="1171">
        <v>414.33443</v>
      </c>
    </row>
    <row r="8" spans="1:6" s="229" customFormat="1" ht="46.5">
      <c r="A8" s="230"/>
      <c r="B8" s="768" t="s">
        <v>419</v>
      </c>
      <c r="C8" s="773" t="s">
        <v>50</v>
      </c>
      <c r="D8" s="770" t="s">
        <v>420</v>
      </c>
      <c r="E8" s="771">
        <v>20</v>
      </c>
      <c r="F8" s="1171">
        <v>954.09799999999996</v>
      </c>
    </row>
    <row r="9" spans="1:6" s="229" customFormat="1" ht="48.75" customHeight="1">
      <c r="A9" s="231"/>
      <c r="B9" s="768" t="s">
        <v>419</v>
      </c>
      <c r="C9" s="768" t="s">
        <v>42</v>
      </c>
      <c r="D9" s="770" t="s">
        <v>421</v>
      </c>
      <c r="E9" s="771">
        <v>21</v>
      </c>
      <c r="F9" s="1171">
        <v>4205.2927300000001</v>
      </c>
    </row>
    <row r="10" spans="1:6" s="229" customFormat="1" ht="46.5">
      <c r="A10" s="230"/>
      <c r="B10" s="768" t="s">
        <v>419</v>
      </c>
      <c r="C10" s="768" t="s">
        <v>422</v>
      </c>
      <c r="D10" s="770" t="s">
        <v>423</v>
      </c>
      <c r="E10" s="771">
        <v>17</v>
      </c>
      <c r="F10" s="1171">
        <v>475.16820000000001</v>
      </c>
    </row>
    <row r="11" spans="1:6" s="229" customFormat="1" ht="46.5">
      <c r="A11" s="230"/>
      <c r="B11" s="768" t="s">
        <v>419</v>
      </c>
      <c r="C11" s="768" t="s">
        <v>47</v>
      </c>
      <c r="D11" s="770" t="s">
        <v>424</v>
      </c>
      <c r="E11" s="771">
        <v>15</v>
      </c>
      <c r="F11" s="1171">
        <v>445.50269000000003</v>
      </c>
    </row>
    <row r="12" spans="1:6" s="229" customFormat="1" ht="23.25">
      <c r="A12" s="230"/>
      <c r="B12" s="768" t="s">
        <v>419</v>
      </c>
      <c r="C12" s="768" t="s">
        <v>43</v>
      </c>
      <c r="D12" s="770" t="s">
        <v>425</v>
      </c>
      <c r="E12" s="771">
        <v>30</v>
      </c>
      <c r="F12" s="1171">
        <v>520.06020000000001</v>
      </c>
    </row>
    <row r="13" spans="1:6" s="229" customFormat="1" ht="46.5">
      <c r="A13" s="230"/>
      <c r="B13" s="768" t="s">
        <v>419</v>
      </c>
      <c r="C13" s="768" t="s">
        <v>43</v>
      </c>
      <c r="D13" s="770" t="s">
        <v>426</v>
      </c>
      <c r="E13" s="771">
        <v>14</v>
      </c>
      <c r="F13" s="1171">
        <v>769.19200000000001</v>
      </c>
    </row>
    <row r="14" spans="1:6" s="229" customFormat="1" ht="23.25">
      <c r="A14" s="230"/>
      <c r="B14" s="768" t="s">
        <v>419</v>
      </c>
      <c r="C14" s="768" t="s">
        <v>43</v>
      </c>
      <c r="D14" s="770" t="s">
        <v>427</v>
      </c>
      <c r="E14" s="771">
        <v>24</v>
      </c>
      <c r="F14" s="1171">
        <v>1004.163</v>
      </c>
    </row>
    <row r="15" spans="1:6" s="229" customFormat="1" ht="46.5">
      <c r="A15" s="230"/>
      <c r="B15" s="768" t="s">
        <v>419</v>
      </c>
      <c r="C15" s="774" t="s">
        <v>428</v>
      </c>
      <c r="D15" s="770" t="s">
        <v>429</v>
      </c>
      <c r="E15" s="771">
        <v>17</v>
      </c>
      <c r="F15" s="1171">
        <v>535.42899999999997</v>
      </c>
    </row>
    <row r="16" spans="1:6" s="229" customFormat="1" ht="55.5" customHeight="1">
      <c r="A16" s="230"/>
      <c r="B16" s="768" t="s">
        <v>419</v>
      </c>
      <c r="C16" s="774" t="s">
        <v>47</v>
      </c>
      <c r="D16" s="770" t="s">
        <v>430</v>
      </c>
      <c r="E16" s="771">
        <v>22</v>
      </c>
      <c r="F16" s="1171">
        <v>738.64499999999998</v>
      </c>
    </row>
    <row r="17" spans="1:6" s="229" customFormat="1" ht="55.5" customHeight="1">
      <c r="A17" s="230"/>
      <c r="B17" s="768" t="s">
        <v>419</v>
      </c>
      <c r="C17" s="774" t="s">
        <v>431</v>
      </c>
      <c r="D17" s="770" t="s">
        <v>432</v>
      </c>
      <c r="E17" s="771">
        <v>21</v>
      </c>
      <c r="F17" s="1171">
        <v>1121.11652</v>
      </c>
    </row>
    <row r="18" spans="1:6" s="229" customFormat="1" ht="23.25">
      <c r="A18" s="230"/>
      <c r="B18" s="768"/>
      <c r="C18" s="774" t="s">
        <v>431</v>
      </c>
      <c r="D18" s="775" t="s">
        <v>433</v>
      </c>
      <c r="E18" s="771">
        <v>22</v>
      </c>
      <c r="F18" s="1171">
        <v>1251.7039999999997</v>
      </c>
    </row>
    <row r="19" spans="1:6" s="229" customFormat="1" ht="46.5">
      <c r="A19" s="230"/>
      <c r="B19" s="768" t="s">
        <v>419</v>
      </c>
      <c r="C19" s="772" t="s">
        <v>21</v>
      </c>
      <c r="D19" s="770" t="s">
        <v>434</v>
      </c>
      <c r="E19" s="771"/>
      <c r="F19" s="1171">
        <v>58.574109999999997</v>
      </c>
    </row>
    <row r="20" spans="1:6" s="229" customFormat="1" ht="54.75" customHeight="1">
      <c r="A20" s="230"/>
      <c r="B20" s="768" t="s">
        <v>435</v>
      </c>
      <c r="C20" s="772" t="s">
        <v>21</v>
      </c>
      <c r="D20" s="770" t="s">
        <v>436</v>
      </c>
      <c r="E20" s="771"/>
      <c r="F20" s="1171">
        <v>25.274999999999999</v>
      </c>
    </row>
    <row r="21" spans="1:6" s="229" customFormat="1" ht="46.5">
      <c r="A21" s="230"/>
      <c r="B21" s="768" t="s">
        <v>437</v>
      </c>
      <c r="C21" s="772" t="s">
        <v>21</v>
      </c>
      <c r="D21" s="770" t="s">
        <v>438</v>
      </c>
      <c r="E21" s="771"/>
      <c r="F21" s="1171">
        <v>159.79183</v>
      </c>
    </row>
    <row r="22" spans="1:6" s="229" customFormat="1" ht="23.25">
      <c r="A22" s="230"/>
      <c r="B22" s="768" t="s">
        <v>439</v>
      </c>
      <c r="C22" s="772" t="s">
        <v>21</v>
      </c>
      <c r="D22" s="770" t="s">
        <v>440</v>
      </c>
      <c r="E22" s="771"/>
      <c r="F22" s="1171">
        <v>342.09442999999999</v>
      </c>
    </row>
    <row r="23" spans="1:6" s="229" customFormat="1" ht="48.75" customHeight="1">
      <c r="A23" s="230"/>
      <c r="B23" s="768" t="s">
        <v>7</v>
      </c>
      <c r="C23" s="772" t="s">
        <v>21</v>
      </c>
      <c r="D23" s="770" t="s">
        <v>441</v>
      </c>
      <c r="E23" s="771"/>
      <c r="F23" s="1171">
        <v>107.69410000000001</v>
      </c>
    </row>
    <row r="24" spans="1:6" s="229" customFormat="1" ht="46.5">
      <c r="A24" s="230"/>
      <c r="B24" s="768" t="s">
        <v>7</v>
      </c>
      <c r="C24" s="772" t="s">
        <v>21</v>
      </c>
      <c r="D24" s="770" t="s">
        <v>442</v>
      </c>
      <c r="E24" s="771"/>
      <c r="F24" s="1171">
        <v>130.78254000000001</v>
      </c>
    </row>
    <row r="25" spans="1:6" s="232" customFormat="1" ht="23.25">
      <c r="A25" s="230"/>
      <c r="B25" s="768" t="s">
        <v>7</v>
      </c>
      <c r="C25" s="768" t="s">
        <v>7</v>
      </c>
      <c r="D25" s="770" t="s">
        <v>443</v>
      </c>
      <c r="E25" s="771"/>
      <c r="F25" s="1171">
        <v>55.78</v>
      </c>
    </row>
    <row r="26" spans="1:6" s="232" customFormat="1" ht="46.5">
      <c r="A26" s="230"/>
      <c r="B26" s="768" t="s">
        <v>7</v>
      </c>
      <c r="C26" s="774" t="s">
        <v>30</v>
      </c>
      <c r="D26" s="770" t="s">
        <v>444</v>
      </c>
      <c r="E26" s="771"/>
      <c r="F26" s="1171">
        <v>457.84525000000002</v>
      </c>
    </row>
    <row r="27" spans="1:6" s="229" customFormat="1" ht="54" customHeight="1">
      <c r="A27" s="230"/>
      <c r="B27" s="768" t="s">
        <v>445</v>
      </c>
      <c r="C27" s="772" t="s">
        <v>21</v>
      </c>
      <c r="D27" s="770" t="s">
        <v>446</v>
      </c>
      <c r="E27" s="771"/>
      <c r="F27" s="1171">
        <v>606.44547999999998</v>
      </c>
    </row>
    <row r="28" spans="1:6" s="229" customFormat="1" ht="54" customHeight="1">
      <c r="A28" s="230"/>
      <c r="B28" s="773" t="s">
        <v>447</v>
      </c>
      <c r="C28" s="776" t="s">
        <v>47</v>
      </c>
      <c r="D28" s="770" t="s">
        <v>448</v>
      </c>
      <c r="E28" s="771"/>
      <c r="F28" s="1171">
        <v>79.511320000000012</v>
      </c>
    </row>
    <row r="29" spans="1:6" s="229" customFormat="1" ht="42.75" customHeight="1">
      <c r="A29" s="230"/>
      <c r="B29" s="773" t="s">
        <v>447</v>
      </c>
      <c r="C29" s="774" t="s">
        <v>47</v>
      </c>
      <c r="D29" s="770" t="s">
        <v>449</v>
      </c>
      <c r="E29" s="771"/>
      <c r="F29" s="1171">
        <v>892.35119999999995</v>
      </c>
    </row>
    <row r="30" spans="1:6" s="229" customFormat="1" ht="42.75" customHeight="1">
      <c r="A30" s="230"/>
      <c r="B30" s="773" t="s">
        <v>447</v>
      </c>
      <c r="C30" s="774" t="s">
        <v>47</v>
      </c>
      <c r="D30" s="770" t="s">
        <v>450</v>
      </c>
      <c r="E30" s="771"/>
      <c r="F30" s="1172">
        <v>425.73184000000003</v>
      </c>
    </row>
    <row r="31" spans="1:6" s="229" customFormat="1" ht="46.5">
      <c r="A31" s="230"/>
      <c r="B31" s="773" t="s">
        <v>447</v>
      </c>
      <c r="C31" s="774" t="s">
        <v>451</v>
      </c>
      <c r="D31" s="770" t="s">
        <v>452</v>
      </c>
      <c r="E31" s="771"/>
      <c r="F31" s="1171">
        <v>24.32</v>
      </c>
    </row>
    <row r="32" spans="1:6" s="229" customFormat="1" ht="46.5">
      <c r="A32" s="230"/>
      <c r="B32" s="773" t="s">
        <v>447</v>
      </c>
      <c r="C32" s="774" t="s">
        <v>375</v>
      </c>
      <c r="D32" s="770" t="s">
        <v>453</v>
      </c>
      <c r="E32" s="771"/>
      <c r="F32" s="1171">
        <v>636.79999999999995</v>
      </c>
    </row>
    <row r="33" spans="1:6" s="229" customFormat="1" ht="52.5" customHeight="1">
      <c r="A33" s="230"/>
      <c r="B33" s="773" t="s">
        <v>447</v>
      </c>
      <c r="C33" s="774" t="s">
        <v>375</v>
      </c>
      <c r="D33" s="770" t="s">
        <v>454</v>
      </c>
      <c r="E33" s="771"/>
      <c r="F33" s="1171">
        <v>68.862809999999996</v>
      </c>
    </row>
    <row r="34" spans="1:6" s="229" customFormat="1" ht="48" customHeight="1">
      <c r="A34" s="230"/>
      <c r="B34" s="773" t="s">
        <v>447</v>
      </c>
      <c r="C34" s="774" t="s">
        <v>47</v>
      </c>
      <c r="D34" s="770" t="s">
        <v>455</v>
      </c>
      <c r="E34" s="771"/>
      <c r="F34" s="1171">
        <v>0.9</v>
      </c>
    </row>
    <row r="35" spans="1:6" s="229" customFormat="1" ht="46.5">
      <c r="A35" s="230"/>
      <c r="B35" s="773" t="s">
        <v>447</v>
      </c>
      <c r="C35" s="774" t="s">
        <v>47</v>
      </c>
      <c r="D35" s="770" t="s">
        <v>456</v>
      </c>
      <c r="E35" s="771"/>
      <c r="F35" s="1171">
        <v>18.53</v>
      </c>
    </row>
    <row r="36" spans="1:6" s="234" customFormat="1" ht="24.75" thickBot="1">
      <c r="A36" s="233"/>
      <c r="B36" s="777"/>
      <c r="C36" s="777"/>
      <c r="D36" s="778" t="s">
        <v>8</v>
      </c>
      <c r="E36" s="779">
        <f>SUM(E5:E35)</f>
        <v>223</v>
      </c>
      <c r="F36" s="1173">
        <f>SUM(F5:F35)</f>
        <v>16590.016680000001</v>
      </c>
    </row>
    <row r="37" spans="1:6" ht="28.5" customHeight="1" thickTop="1">
      <c r="B37" s="1336"/>
      <c r="C37" s="1336"/>
      <c r="D37" s="236"/>
      <c r="E37" s="236"/>
    </row>
    <row r="38" spans="1:6">
      <c r="D38" s="236"/>
      <c r="E38" s="236"/>
    </row>
    <row r="39" spans="1:6" s="234" customFormat="1">
      <c r="A39" s="235"/>
      <c r="B39" s="235"/>
      <c r="C39" s="235"/>
      <c r="D39" s="236"/>
      <c r="E39" s="236"/>
      <c r="F39" s="237"/>
    </row>
  </sheetData>
  <sheetProtection algorithmName="SHA-512" hashValue="VhMEp+U/4VOPYqs+ZX4QmoeAjIKAwpRawOb05MVjwVnkG7etmYrTp14hagjE21+Zt0nWeQFXL2vvUXB70phchA==" saltValue="VMroCZQyzrMSoKL3HHRm2w==" spinCount="100000" sheet="1" formatCells="0" formatColumns="0" formatRows="0" insertColumns="0" insertRows="0" insertHyperlinks="0" deleteColumns="0" deleteRows="0"/>
  <mergeCells count="1">
    <mergeCell ref="B37:C37"/>
  </mergeCells>
  <printOptions horizontalCentered="1"/>
  <pageMargins left="0" right="0" top="0" bottom="0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5BFA-E544-4B8B-9D4D-E83D707076B3}">
  <sheetPr>
    <tabColor indexed="14"/>
  </sheetPr>
  <dimension ref="A1:S178"/>
  <sheetViews>
    <sheetView zoomScaleNormal="100" workbookViewId="0">
      <pane xSplit="3" ySplit="3" topLeftCell="D13" activePane="bottomRight" state="frozen"/>
      <selection pane="topRight" activeCell="D1" sqref="D1"/>
      <selection pane="bottomLeft" activeCell="A4" sqref="A4"/>
      <selection pane="bottomRight" activeCell="D33" sqref="D33"/>
    </sheetView>
  </sheetViews>
  <sheetFormatPr defaultRowHeight="21.75"/>
  <cols>
    <col min="1" max="1" width="16.25" style="6" customWidth="1"/>
    <col min="2" max="2" width="4.375" style="2" customWidth="1"/>
    <col min="3" max="3" width="14.375" style="2" customWidth="1"/>
    <col min="4" max="4" width="49.375" style="5" customWidth="1"/>
    <col min="5" max="5" width="5.75" style="6" customWidth="1"/>
    <col min="6" max="6" width="11.25" style="5" bestFit="1" customWidth="1"/>
    <col min="7" max="7" width="5" style="6" bestFit="1" customWidth="1"/>
    <col min="8" max="8" width="12.875" style="5" bestFit="1" customWidth="1"/>
    <col min="9" max="9" width="5.625" style="6" customWidth="1"/>
    <col min="10" max="10" width="13.125" style="7" customWidth="1"/>
    <col min="11" max="11" width="10.625" style="5" customWidth="1"/>
    <col min="12" max="12" width="10.75" style="5" customWidth="1"/>
    <col min="13" max="13" width="5.125" style="5" customWidth="1"/>
    <col min="14" max="14" width="13.875" style="7" customWidth="1"/>
    <col min="15" max="15" width="11.125" style="5" bestFit="1" customWidth="1"/>
    <col min="16" max="254" width="9.125" style="5"/>
    <col min="255" max="255" width="10.625" style="5" customWidth="1"/>
    <col min="256" max="256" width="3" style="5" bestFit="1" customWidth="1"/>
    <col min="257" max="257" width="13" style="5" customWidth="1"/>
    <col min="258" max="258" width="44.625" style="5" customWidth="1"/>
    <col min="259" max="259" width="4.875" style="5" customWidth="1"/>
    <col min="260" max="260" width="8.25" style="5" customWidth="1"/>
    <col min="261" max="261" width="5" style="5" bestFit="1" customWidth="1"/>
    <col min="262" max="262" width="8.25" style="5" customWidth="1"/>
    <col min="263" max="263" width="4.875" style="5" customWidth="1"/>
    <col min="264" max="264" width="8.375" style="5" customWidth="1"/>
    <col min="265" max="265" width="11" style="5" customWidth="1"/>
    <col min="266" max="266" width="11" style="5" bestFit="1" customWidth="1"/>
    <col min="267" max="267" width="7.625" style="5" bestFit="1" customWidth="1"/>
    <col min="268" max="268" width="8.875" style="5" customWidth="1"/>
    <col min="269" max="510" width="9.125" style="5"/>
    <col min="511" max="511" width="10.625" style="5" customWidth="1"/>
    <col min="512" max="512" width="3" style="5" bestFit="1" customWidth="1"/>
    <col min="513" max="513" width="13" style="5" customWidth="1"/>
    <col min="514" max="514" width="44.625" style="5" customWidth="1"/>
    <col min="515" max="515" width="4.875" style="5" customWidth="1"/>
    <col min="516" max="516" width="8.25" style="5" customWidth="1"/>
    <col min="517" max="517" width="5" style="5" bestFit="1" customWidth="1"/>
    <col min="518" max="518" width="8.25" style="5" customWidth="1"/>
    <col min="519" max="519" width="4.875" style="5" customWidth="1"/>
    <col min="520" max="520" width="8.375" style="5" customWidth="1"/>
    <col min="521" max="521" width="11" style="5" customWidth="1"/>
    <col min="522" max="522" width="11" style="5" bestFit="1" customWidth="1"/>
    <col min="523" max="523" width="7.625" style="5" bestFit="1" customWidth="1"/>
    <col min="524" max="524" width="8.875" style="5" customWidth="1"/>
    <col min="525" max="766" width="9.125" style="5"/>
    <col min="767" max="767" width="10.625" style="5" customWidth="1"/>
    <col min="768" max="768" width="3" style="5" bestFit="1" customWidth="1"/>
    <col min="769" max="769" width="13" style="5" customWidth="1"/>
    <col min="770" max="770" width="44.625" style="5" customWidth="1"/>
    <col min="771" max="771" width="4.875" style="5" customWidth="1"/>
    <col min="772" max="772" width="8.25" style="5" customWidth="1"/>
    <col min="773" max="773" width="5" style="5" bestFit="1" customWidth="1"/>
    <col min="774" max="774" width="8.25" style="5" customWidth="1"/>
    <col min="775" max="775" width="4.875" style="5" customWidth="1"/>
    <col min="776" max="776" width="8.375" style="5" customWidth="1"/>
    <col min="777" max="777" width="11" style="5" customWidth="1"/>
    <col min="778" max="778" width="11" style="5" bestFit="1" customWidth="1"/>
    <col min="779" max="779" width="7.625" style="5" bestFit="1" customWidth="1"/>
    <col min="780" max="780" width="8.875" style="5" customWidth="1"/>
    <col min="781" max="1022" width="9.125" style="5"/>
    <col min="1023" max="1023" width="10.625" style="5" customWidth="1"/>
    <col min="1024" max="1024" width="3" style="5" bestFit="1" customWidth="1"/>
    <col min="1025" max="1025" width="13" style="5" customWidth="1"/>
    <col min="1026" max="1026" width="44.625" style="5" customWidth="1"/>
    <col min="1027" max="1027" width="4.875" style="5" customWidth="1"/>
    <col min="1028" max="1028" width="8.25" style="5" customWidth="1"/>
    <col min="1029" max="1029" width="5" style="5" bestFit="1" customWidth="1"/>
    <col min="1030" max="1030" width="8.25" style="5" customWidth="1"/>
    <col min="1031" max="1031" width="4.875" style="5" customWidth="1"/>
    <col min="1032" max="1032" width="8.375" style="5" customWidth="1"/>
    <col min="1033" max="1033" width="11" style="5" customWidth="1"/>
    <col min="1034" max="1034" width="11" style="5" bestFit="1" customWidth="1"/>
    <col min="1035" max="1035" width="7.625" style="5" bestFit="1" customWidth="1"/>
    <col min="1036" max="1036" width="8.875" style="5" customWidth="1"/>
    <col min="1037" max="1278" width="9.125" style="5"/>
    <col min="1279" max="1279" width="10.625" style="5" customWidth="1"/>
    <col min="1280" max="1280" width="3" style="5" bestFit="1" customWidth="1"/>
    <col min="1281" max="1281" width="13" style="5" customWidth="1"/>
    <col min="1282" max="1282" width="44.625" style="5" customWidth="1"/>
    <col min="1283" max="1283" width="4.875" style="5" customWidth="1"/>
    <col min="1284" max="1284" width="8.25" style="5" customWidth="1"/>
    <col min="1285" max="1285" width="5" style="5" bestFit="1" customWidth="1"/>
    <col min="1286" max="1286" width="8.25" style="5" customWidth="1"/>
    <col min="1287" max="1287" width="4.875" style="5" customWidth="1"/>
    <col min="1288" max="1288" width="8.375" style="5" customWidth="1"/>
    <col min="1289" max="1289" width="11" style="5" customWidth="1"/>
    <col min="1290" max="1290" width="11" style="5" bestFit="1" customWidth="1"/>
    <col min="1291" max="1291" width="7.625" style="5" bestFit="1" customWidth="1"/>
    <col min="1292" max="1292" width="8.875" style="5" customWidth="1"/>
    <col min="1293" max="1534" width="9.125" style="5"/>
    <col min="1535" max="1535" width="10.625" style="5" customWidth="1"/>
    <col min="1536" max="1536" width="3" style="5" bestFit="1" customWidth="1"/>
    <col min="1537" max="1537" width="13" style="5" customWidth="1"/>
    <col min="1538" max="1538" width="44.625" style="5" customWidth="1"/>
    <col min="1539" max="1539" width="4.875" style="5" customWidth="1"/>
    <col min="1540" max="1540" width="8.25" style="5" customWidth="1"/>
    <col min="1541" max="1541" width="5" style="5" bestFit="1" customWidth="1"/>
    <col min="1542" max="1542" width="8.25" style="5" customWidth="1"/>
    <col min="1543" max="1543" width="4.875" style="5" customWidth="1"/>
    <col min="1544" max="1544" width="8.375" style="5" customWidth="1"/>
    <col min="1545" max="1545" width="11" style="5" customWidth="1"/>
    <col min="1546" max="1546" width="11" style="5" bestFit="1" customWidth="1"/>
    <col min="1547" max="1547" width="7.625" style="5" bestFit="1" customWidth="1"/>
    <col min="1548" max="1548" width="8.875" style="5" customWidth="1"/>
    <col min="1549" max="1790" width="9.125" style="5"/>
    <col min="1791" max="1791" width="10.625" style="5" customWidth="1"/>
    <col min="1792" max="1792" width="3" style="5" bestFit="1" customWidth="1"/>
    <col min="1793" max="1793" width="13" style="5" customWidth="1"/>
    <col min="1794" max="1794" width="44.625" style="5" customWidth="1"/>
    <col min="1795" max="1795" width="4.875" style="5" customWidth="1"/>
    <col min="1796" max="1796" width="8.25" style="5" customWidth="1"/>
    <col min="1797" max="1797" width="5" style="5" bestFit="1" customWidth="1"/>
    <col min="1798" max="1798" width="8.25" style="5" customWidth="1"/>
    <col min="1799" max="1799" width="4.875" style="5" customWidth="1"/>
    <col min="1800" max="1800" width="8.375" style="5" customWidth="1"/>
    <col min="1801" max="1801" width="11" style="5" customWidth="1"/>
    <col min="1802" max="1802" width="11" style="5" bestFit="1" customWidth="1"/>
    <col min="1803" max="1803" width="7.625" style="5" bestFit="1" customWidth="1"/>
    <col min="1804" max="1804" width="8.875" style="5" customWidth="1"/>
    <col min="1805" max="2046" width="9.125" style="5"/>
    <col min="2047" max="2047" width="10.625" style="5" customWidth="1"/>
    <col min="2048" max="2048" width="3" style="5" bestFit="1" customWidth="1"/>
    <col min="2049" max="2049" width="13" style="5" customWidth="1"/>
    <col min="2050" max="2050" width="44.625" style="5" customWidth="1"/>
    <col min="2051" max="2051" width="4.875" style="5" customWidth="1"/>
    <col min="2052" max="2052" width="8.25" style="5" customWidth="1"/>
    <col min="2053" max="2053" width="5" style="5" bestFit="1" customWidth="1"/>
    <col min="2054" max="2054" width="8.25" style="5" customWidth="1"/>
    <col min="2055" max="2055" width="4.875" style="5" customWidth="1"/>
    <col min="2056" max="2056" width="8.375" style="5" customWidth="1"/>
    <col min="2057" max="2057" width="11" style="5" customWidth="1"/>
    <col min="2058" max="2058" width="11" style="5" bestFit="1" customWidth="1"/>
    <col min="2059" max="2059" width="7.625" style="5" bestFit="1" customWidth="1"/>
    <col min="2060" max="2060" width="8.875" style="5" customWidth="1"/>
    <col min="2061" max="2302" width="9.125" style="5"/>
    <col min="2303" max="2303" width="10.625" style="5" customWidth="1"/>
    <col min="2304" max="2304" width="3" style="5" bestFit="1" customWidth="1"/>
    <col min="2305" max="2305" width="13" style="5" customWidth="1"/>
    <col min="2306" max="2306" width="44.625" style="5" customWidth="1"/>
    <col min="2307" max="2307" width="4.875" style="5" customWidth="1"/>
    <col min="2308" max="2308" width="8.25" style="5" customWidth="1"/>
    <col min="2309" max="2309" width="5" style="5" bestFit="1" customWidth="1"/>
    <col min="2310" max="2310" width="8.25" style="5" customWidth="1"/>
    <col min="2311" max="2311" width="4.875" style="5" customWidth="1"/>
    <col min="2312" max="2312" width="8.375" style="5" customWidth="1"/>
    <col min="2313" max="2313" width="11" style="5" customWidth="1"/>
    <col min="2314" max="2314" width="11" style="5" bestFit="1" customWidth="1"/>
    <col min="2315" max="2315" width="7.625" style="5" bestFit="1" customWidth="1"/>
    <col min="2316" max="2316" width="8.875" style="5" customWidth="1"/>
    <col min="2317" max="2558" width="9.125" style="5"/>
    <col min="2559" max="2559" width="10.625" style="5" customWidth="1"/>
    <col min="2560" max="2560" width="3" style="5" bestFit="1" customWidth="1"/>
    <col min="2561" max="2561" width="13" style="5" customWidth="1"/>
    <col min="2562" max="2562" width="44.625" style="5" customWidth="1"/>
    <col min="2563" max="2563" width="4.875" style="5" customWidth="1"/>
    <col min="2564" max="2564" width="8.25" style="5" customWidth="1"/>
    <col min="2565" max="2565" width="5" style="5" bestFit="1" customWidth="1"/>
    <col min="2566" max="2566" width="8.25" style="5" customWidth="1"/>
    <col min="2567" max="2567" width="4.875" style="5" customWidth="1"/>
    <col min="2568" max="2568" width="8.375" style="5" customWidth="1"/>
    <col min="2569" max="2569" width="11" style="5" customWidth="1"/>
    <col min="2570" max="2570" width="11" style="5" bestFit="1" customWidth="1"/>
    <col min="2571" max="2571" width="7.625" style="5" bestFit="1" customWidth="1"/>
    <col min="2572" max="2572" width="8.875" style="5" customWidth="1"/>
    <col min="2573" max="2814" width="9.125" style="5"/>
    <col min="2815" max="2815" width="10.625" style="5" customWidth="1"/>
    <col min="2816" max="2816" width="3" style="5" bestFit="1" customWidth="1"/>
    <col min="2817" max="2817" width="13" style="5" customWidth="1"/>
    <col min="2818" max="2818" width="44.625" style="5" customWidth="1"/>
    <col min="2819" max="2819" width="4.875" style="5" customWidth="1"/>
    <col min="2820" max="2820" width="8.25" style="5" customWidth="1"/>
    <col min="2821" max="2821" width="5" style="5" bestFit="1" customWidth="1"/>
    <col min="2822" max="2822" width="8.25" style="5" customWidth="1"/>
    <col min="2823" max="2823" width="4.875" style="5" customWidth="1"/>
    <col min="2824" max="2824" width="8.375" style="5" customWidth="1"/>
    <col min="2825" max="2825" width="11" style="5" customWidth="1"/>
    <col min="2826" max="2826" width="11" style="5" bestFit="1" customWidth="1"/>
    <col min="2827" max="2827" width="7.625" style="5" bestFit="1" customWidth="1"/>
    <col min="2828" max="2828" width="8.875" style="5" customWidth="1"/>
    <col min="2829" max="3070" width="9.125" style="5"/>
    <col min="3071" max="3071" width="10.625" style="5" customWidth="1"/>
    <col min="3072" max="3072" width="3" style="5" bestFit="1" customWidth="1"/>
    <col min="3073" max="3073" width="13" style="5" customWidth="1"/>
    <col min="3074" max="3074" width="44.625" style="5" customWidth="1"/>
    <col min="3075" max="3075" width="4.875" style="5" customWidth="1"/>
    <col min="3076" max="3076" width="8.25" style="5" customWidth="1"/>
    <col min="3077" max="3077" width="5" style="5" bestFit="1" customWidth="1"/>
    <col min="3078" max="3078" width="8.25" style="5" customWidth="1"/>
    <col min="3079" max="3079" width="4.875" style="5" customWidth="1"/>
    <col min="3080" max="3080" width="8.375" style="5" customWidth="1"/>
    <col min="3081" max="3081" width="11" style="5" customWidth="1"/>
    <col min="3082" max="3082" width="11" style="5" bestFit="1" customWidth="1"/>
    <col min="3083" max="3083" width="7.625" style="5" bestFit="1" customWidth="1"/>
    <col min="3084" max="3084" width="8.875" style="5" customWidth="1"/>
    <col min="3085" max="3326" width="9.125" style="5"/>
    <col min="3327" max="3327" width="10.625" style="5" customWidth="1"/>
    <col min="3328" max="3328" width="3" style="5" bestFit="1" customWidth="1"/>
    <col min="3329" max="3329" width="13" style="5" customWidth="1"/>
    <col min="3330" max="3330" width="44.625" style="5" customWidth="1"/>
    <col min="3331" max="3331" width="4.875" style="5" customWidth="1"/>
    <col min="3332" max="3332" width="8.25" style="5" customWidth="1"/>
    <col min="3333" max="3333" width="5" style="5" bestFit="1" customWidth="1"/>
    <col min="3334" max="3334" width="8.25" style="5" customWidth="1"/>
    <col min="3335" max="3335" width="4.875" style="5" customWidth="1"/>
    <col min="3336" max="3336" width="8.375" style="5" customWidth="1"/>
    <col min="3337" max="3337" width="11" style="5" customWidth="1"/>
    <col min="3338" max="3338" width="11" style="5" bestFit="1" customWidth="1"/>
    <col min="3339" max="3339" width="7.625" style="5" bestFit="1" customWidth="1"/>
    <col min="3340" max="3340" width="8.875" style="5" customWidth="1"/>
    <col min="3341" max="3582" width="9.125" style="5"/>
    <col min="3583" max="3583" width="10.625" style="5" customWidth="1"/>
    <col min="3584" max="3584" width="3" style="5" bestFit="1" customWidth="1"/>
    <col min="3585" max="3585" width="13" style="5" customWidth="1"/>
    <col min="3586" max="3586" width="44.625" style="5" customWidth="1"/>
    <col min="3587" max="3587" width="4.875" style="5" customWidth="1"/>
    <col min="3588" max="3588" width="8.25" style="5" customWidth="1"/>
    <col min="3589" max="3589" width="5" style="5" bestFit="1" customWidth="1"/>
    <col min="3590" max="3590" width="8.25" style="5" customWidth="1"/>
    <col min="3591" max="3591" width="4.875" style="5" customWidth="1"/>
    <col min="3592" max="3592" width="8.375" style="5" customWidth="1"/>
    <col min="3593" max="3593" width="11" style="5" customWidth="1"/>
    <col min="3594" max="3594" width="11" style="5" bestFit="1" customWidth="1"/>
    <col min="3595" max="3595" width="7.625" style="5" bestFit="1" customWidth="1"/>
    <col min="3596" max="3596" width="8.875" style="5" customWidth="1"/>
    <col min="3597" max="3838" width="9.125" style="5"/>
    <col min="3839" max="3839" width="10.625" style="5" customWidth="1"/>
    <col min="3840" max="3840" width="3" style="5" bestFit="1" customWidth="1"/>
    <col min="3841" max="3841" width="13" style="5" customWidth="1"/>
    <col min="3842" max="3842" width="44.625" style="5" customWidth="1"/>
    <col min="3843" max="3843" width="4.875" style="5" customWidth="1"/>
    <col min="3844" max="3844" width="8.25" style="5" customWidth="1"/>
    <col min="3845" max="3845" width="5" style="5" bestFit="1" customWidth="1"/>
    <col min="3846" max="3846" width="8.25" style="5" customWidth="1"/>
    <col min="3847" max="3847" width="4.875" style="5" customWidth="1"/>
    <col min="3848" max="3848" width="8.375" style="5" customWidth="1"/>
    <col min="3849" max="3849" width="11" style="5" customWidth="1"/>
    <col min="3850" max="3850" width="11" style="5" bestFit="1" customWidth="1"/>
    <col min="3851" max="3851" width="7.625" style="5" bestFit="1" customWidth="1"/>
    <col min="3852" max="3852" width="8.875" style="5" customWidth="1"/>
    <col min="3853" max="4094" width="9.125" style="5"/>
    <col min="4095" max="4095" width="10.625" style="5" customWidth="1"/>
    <col min="4096" max="4096" width="3" style="5" bestFit="1" customWidth="1"/>
    <col min="4097" max="4097" width="13" style="5" customWidth="1"/>
    <col min="4098" max="4098" width="44.625" style="5" customWidth="1"/>
    <col min="4099" max="4099" width="4.875" style="5" customWidth="1"/>
    <col min="4100" max="4100" width="8.25" style="5" customWidth="1"/>
    <col min="4101" max="4101" width="5" style="5" bestFit="1" customWidth="1"/>
    <col min="4102" max="4102" width="8.25" style="5" customWidth="1"/>
    <col min="4103" max="4103" width="4.875" style="5" customWidth="1"/>
    <col min="4104" max="4104" width="8.375" style="5" customWidth="1"/>
    <col min="4105" max="4105" width="11" style="5" customWidth="1"/>
    <col min="4106" max="4106" width="11" style="5" bestFit="1" customWidth="1"/>
    <col min="4107" max="4107" width="7.625" style="5" bestFit="1" customWidth="1"/>
    <col min="4108" max="4108" width="8.875" style="5" customWidth="1"/>
    <col min="4109" max="4350" width="9.125" style="5"/>
    <col min="4351" max="4351" width="10.625" style="5" customWidth="1"/>
    <col min="4352" max="4352" width="3" style="5" bestFit="1" customWidth="1"/>
    <col min="4353" max="4353" width="13" style="5" customWidth="1"/>
    <col min="4354" max="4354" width="44.625" style="5" customWidth="1"/>
    <col min="4355" max="4355" width="4.875" style="5" customWidth="1"/>
    <col min="4356" max="4356" width="8.25" style="5" customWidth="1"/>
    <col min="4357" max="4357" width="5" style="5" bestFit="1" customWidth="1"/>
    <col min="4358" max="4358" width="8.25" style="5" customWidth="1"/>
    <col min="4359" max="4359" width="4.875" style="5" customWidth="1"/>
    <col min="4360" max="4360" width="8.375" style="5" customWidth="1"/>
    <col min="4361" max="4361" width="11" style="5" customWidth="1"/>
    <col min="4362" max="4362" width="11" style="5" bestFit="1" customWidth="1"/>
    <col min="4363" max="4363" width="7.625" style="5" bestFit="1" customWidth="1"/>
    <col min="4364" max="4364" width="8.875" style="5" customWidth="1"/>
    <col min="4365" max="4606" width="9.125" style="5"/>
    <col min="4607" max="4607" width="10.625" style="5" customWidth="1"/>
    <col min="4608" max="4608" width="3" style="5" bestFit="1" customWidth="1"/>
    <col min="4609" max="4609" width="13" style="5" customWidth="1"/>
    <col min="4610" max="4610" width="44.625" style="5" customWidth="1"/>
    <col min="4611" max="4611" width="4.875" style="5" customWidth="1"/>
    <col min="4612" max="4612" width="8.25" style="5" customWidth="1"/>
    <col min="4613" max="4613" width="5" style="5" bestFit="1" customWidth="1"/>
    <col min="4614" max="4614" width="8.25" style="5" customWidth="1"/>
    <col min="4615" max="4615" width="4.875" style="5" customWidth="1"/>
    <col min="4616" max="4616" width="8.375" style="5" customWidth="1"/>
    <col min="4617" max="4617" width="11" style="5" customWidth="1"/>
    <col min="4618" max="4618" width="11" style="5" bestFit="1" customWidth="1"/>
    <col min="4619" max="4619" width="7.625" style="5" bestFit="1" customWidth="1"/>
    <col min="4620" max="4620" width="8.875" style="5" customWidth="1"/>
    <col min="4621" max="4862" width="9.125" style="5"/>
    <col min="4863" max="4863" width="10.625" style="5" customWidth="1"/>
    <col min="4864" max="4864" width="3" style="5" bestFit="1" customWidth="1"/>
    <col min="4865" max="4865" width="13" style="5" customWidth="1"/>
    <col min="4866" max="4866" width="44.625" style="5" customWidth="1"/>
    <col min="4867" max="4867" width="4.875" style="5" customWidth="1"/>
    <col min="4868" max="4868" width="8.25" style="5" customWidth="1"/>
    <col min="4869" max="4869" width="5" style="5" bestFit="1" customWidth="1"/>
    <col min="4870" max="4870" width="8.25" style="5" customWidth="1"/>
    <col min="4871" max="4871" width="4.875" style="5" customWidth="1"/>
    <col min="4872" max="4872" width="8.375" style="5" customWidth="1"/>
    <col min="4873" max="4873" width="11" style="5" customWidth="1"/>
    <col min="4874" max="4874" width="11" style="5" bestFit="1" customWidth="1"/>
    <col min="4875" max="4875" width="7.625" style="5" bestFit="1" customWidth="1"/>
    <col min="4876" max="4876" width="8.875" style="5" customWidth="1"/>
    <col min="4877" max="5118" width="9.125" style="5"/>
    <col min="5119" max="5119" width="10.625" style="5" customWidth="1"/>
    <col min="5120" max="5120" width="3" style="5" bestFit="1" customWidth="1"/>
    <col min="5121" max="5121" width="13" style="5" customWidth="1"/>
    <col min="5122" max="5122" width="44.625" style="5" customWidth="1"/>
    <col min="5123" max="5123" width="4.875" style="5" customWidth="1"/>
    <col min="5124" max="5124" width="8.25" style="5" customWidth="1"/>
    <col min="5125" max="5125" width="5" style="5" bestFit="1" customWidth="1"/>
    <col min="5126" max="5126" width="8.25" style="5" customWidth="1"/>
    <col min="5127" max="5127" width="4.875" style="5" customWidth="1"/>
    <col min="5128" max="5128" width="8.375" style="5" customWidth="1"/>
    <col min="5129" max="5129" width="11" style="5" customWidth="1"/>
    <col min="5130" max="5130" width="11" style="5" bestFit="1" customWidth="1"/>
    <col min="5131" max="5131" width="7.625" style="5" bestFit="1" customWidth="1"/>
    <col min="5132" max="5132" width="8.875" style="5" customWidth="1"/>
    <col min="5133" max="5374" width="9.125" style="5"/>
    <col min="5375" max="5375" width="10.625" style="5" customWidth="1"/>
    <col min="5376" max="5376" width="3" style="5" bestFit="1" customWidth="1"/>
    <col min="5377" max="5377" width="13" style="5" customWidth="1"/>
    <col min="5378" max="5378" width="44.625" style="5" customWidth="1"/>
    <col min="5379" max="5379" width="4.875" style="5" customWidth="1"/>
    <col min="5380" max="5380" width="8.25" style="5" customWidth="1"/>
    <col min="5381" max="5381" width="5" style="5" bestFit="1" customWidth="1"/>
    <col min="5382" max="5382" width="8.25" style="5" customWidth="1"/>
    <col min="5383" max="5383" width="4.875" style="5" customWidth="1"/>
    <col min="5384" max="5384" width="8.375" style="5" customWidth="1"/>
    <col min="5385" max="5385" width="11" style="5" customWidth="1"/>
    <col min="5386" max="5386" width="11" style="5" bestFit="1" customWidth="1"/>
    <col min="5387" max="5387" width="7.625" style="5" bestFit="1" customWidth="1"/>
    <col min="5388" max="5388" width="8.875" style="5" customWidth="1"/>
    <col min="5389" max="5630" width="9.125" style="5"/>
    <col min="5631" max="5631" width="10.625" style="5" customWidth="1"/>
    <col min="5632" max="5632" width="3" style="5" bestFit="1" customWidth="1"/>
    <col min="5633" max="5633" width="13" style="5" customWidth="1"/>
    <col min="5634" max="5634" width="44.625" style="5" customWidth="1"/>
    <col min="5635" max="5635" width="4.875" style="5" customWidth="1"/>
    <col min="5636" max="5636" width="8.25" style="5" customWidth="1"/>
    <col min="5637" max="5637" width="5" style="5" bestFit="1" customWidth="1"/>
    <col min="5638" max="5638" width="8.25" style="5" customWidth="1"/>
    <col min="5639" max="5639" width="4.875" style="5" customWidth="1"/>
    <col min="5640" max="5640" width="8.375" style="5" customWidth="1"/>
    <col min="5641" max="5641" width="11" style="5" customWidth="1"/>
    <col min="5642" max="5642" width="11" style="5" bestFit="1" customWidth="1"/>
    <col min="5643" max="5643" width="7.625" style="5" bestFit="1" customWidth="1"/>
    <col min="5644" max="5644" width="8.875" style="5" customWidth="1"/>
    <col min="5645" max="5886" width="9.125" style="5"/>
    <col min="5887" max="5887" width="10.625" style="5" customWidth="1"/>
    <col min="5888" max="5888" width="3" style="5" bestFit="1" customWidth="1"/>
    <col min="5889" max="5889" width="13" style="5" customWidth="1"/>
    <col min="5890" max="5890" width="44.625" style="5" customWidth="1"/>
    <col min="5891" max="5891" width="4.875" style="5" customWidth="1"/>
    <col min="5892" max="5892" width="8.25" style="5" customWidth="1"/>
    <col min="5893" max="5893" width="5" style="5" bestFit="1" customWidth="1"/>
    <col min="5894" max="5894" width="8.25" style="5" customWidth="1"/>
    <col min="5895" max="5895" width="4.875" style="5" customWidth="1"/>
    <col min="5896" max="5896" width="8.375" style="5" customWidth="1"/>
    <col min="5897" max="5897" width="11" style="5" customWidth="1"/>
    <col min="5898" max="5898" width="11" style="5" bestFit="1" customWidth="1"/>
    <col min="5899" max="5899" width="7.625" style="5" bestFit="1" customWidth="1"/>
    <col min="5900" max="5900" width="8.875" style="5" customWidth="1"/>
    <col min="5901" max="6142" width="9.125" style="5"/>
    <col min="6143" max="6143" width="10.625" style="5" customWidth="1"/>
    <col min="6144" max="6144" width="3" style="5" bestFit="1" customWidth="1"/>
    <col min="6145" max="6145" width="13" style="5" customWidth="1"/>
    <col min="6146" max="6146" width="44.625" style="5" customWidth="1"/>
    <col min="6147" max="6147" width="4.875" style="5" customWidth="1"/>
    <col min="6148" max="6148" width="8.25" style="5" customWidth="1"/>
    <col min="6149" max="6149" width="5" style="5" bestFit="1" customWidth="1"/>
    <col min="6150" max="6150" width="8.25" style="5" customWidth="1"/>
    <col min="6151" max="6151" width="4.875" style="5" customWidth="1"/>
    <col min="6152" max="6152" width="8.375" style="5" customWidth="1"/>
    <col min="6153" max="6153" width="11" style="5" customWidth="1"/>
    <col min="6154" max="6154" width="11" style="5" bestFit="1" customWidth="1"/>
    <col min="6155" max="6155" width="7.625" style="5" bestFit="1" customWidth="1"/>
    <col min="6156" max="6156" width="8.875" style="5" customWidth="1"/>
    <col min="6157" max="6398" width="9.125" style="5"/>
    <col min="6399" max="6399" width="10.625" style="5" customWidth="1"/>
    <col min="6400" max="6400" width="3" style="5" bestFit="1" customWidth="1"/>
    <col min="6401" max="6401" width="13" style="5" customWidth="1"/>
    <col min="6402" max="6402" width="44.625" style="5" customWidth="1"/>
    <col min="6403" max="6403" width="4.875" style="5" customWidth="1"/>
    <col min="6404" max="6404" width="8.25" style="5" customWidth="1"/>
    <col min="6405" max="6405" width="5" style="5" bestFit="1" customWidth="1"/>
    <col min="6406" max="6406" width="8.25" style="5" customWidth="1"/>
    <col min="6407" max="6407" width="4.875" style="5" customWidth="1"/>
    <col min="6408" max="6408" width="8.375" style="5" customWidth="1"/>
    <col min="6409" max="6409" width="11" style="5" customWidth="1"/>
    <col min="6410" max="6410" width="11" style="5" bestFit="1" customWidth="1"/>
    <col min="6411" max="6411" width="7.625" style="5" bestFit="1" customWidth="1"/>
    <col min="6412" max="6412" width="8.875" style="5" customWidth="1"/>
    <col min="6413" max="6654" width="9.125" style="5"/>
    <col min="6655" max="6655" width="10.625" style="5" customWidth="1"/>
    <col min="6656" max="6656" width="3" style="5" bestFit="1" customWidth="1"/>
    <col min="6657" max="6657" width="13" style="5" customWidth="1"/>
    <col min="6658" max="6658" width="44.625" style="5" customWidth="1"/>
    <col min="6659" max="6659" width="4.875" style="5" customWidth="1"/>
    <col min="6660" max="6660" width="8.25" style="5" customWidth="1"/>
    <col min="6661" max="6661" width="5" style="5" bestFit="1" customWidth="1"/>
    <col min="6662" max="6662" width="8.25" style="5" customWidth="1"/>
    <col min="6663" max="6663" width="4.875" style="5" customWidth="1"/>
    <col min="6664" max="6664" width="8.375" style="5" customWidth="1"/>
    <col min="6665" max="6665" width="11" style="5" customWidth="1"/>
    <col min="6666" max="6666" width="11" style="5" bestFit="1" customWidth="1"/>
    <col min="6667" max="6667" width="7.625" style="5" bestFit="1" customWidth="1"/>
    <col min="6668" max="6668" width="8.875" style="5" customWidth="1"/>
    <col min="6669" max="6910" width="9.125" style="5"/>
    <col min="6911" max="6911" width="10.625" style="5" customWidth="1"/>
    <col min="6912" max="6912" width="3" style="5" bestFit="1" customWidth="1"/>
    <col min="6913" max="6913" width="13" style="5" customWidth="1"/>
    <col min="6914" max="6914" width="44.625" style="5" customWidth="1"/>
    <col min="6915" max="6915" width="4.875" style="5" customWidth="1"/>
    <col min="6916" max="6916" width="8.25" style="5" customWidth="1"/>
    <col min="6917" max="6917" width="5" style="5" bestFit="1" customWidth="1"/>
    <col min="6918" max="6918" width="8.25" style="5" customWidth="1"/>
    <col min="6919" max="6919" width="4.875" style="5" customWidth="1"/>
    <col min="6920" max="6920" width="8.375" style="5" customWidth="1"/>
    <col min="6921" max="6921" width="11" style="5" customWidth="1"/>
    <col min="6922" max="6922" width="11" style="5" bestFit="1" customWidth="1"/>
    <col min="6923" max="6923" width="7.625" style="5" bestFit="1" customWidth="1"/>
    <col min="6924" max="6924" width="8.875" style="5" customWidth="1"/>
    <col min="6925" max="7166" width="9.125" style="5"/>
    <col min="7167" max="7167" width="10.625" style="5" customWidth="1"/>
    <col min="7168" max="7168" width="3" style="5" bestFit="1" customWidth="1"/>
    <col min="7169" max="7169" width="13" style="5" customWidth="1"/>
    <col min="7170" max="7170" width="44.625" style="5" customWidth="1"/>
    <col min="7171" max="7171" width="4.875" style="5" customWidth="1"/>
    <col min="7172" max="7172" width="8.25" style="5" customWidth="1"/>
    <col min="7173" max="7173" width="5" style="5" bestFit="1" customWidth="1"/>
    <col min="7174" max="7174" width="8.25" style="5" customWidth="1"/>
    <col min="7175" max="7175" width="4.875" style="5" customWidth="1"/>
    <col min="7176" max="7176" width="8.375" style="5" customWidth="1"/>
    <col min="7177" max="7177" width="11" style="5" customWidth="1"/>
    <col min="7178" max="7178" width="11" style="5" bestFit="1" customWidth="1"/>
    <col min="7179" max="7179" width="7.625" style="5" bestFit="1" customWidth="1"/>
    <col min="7180" max="7180" width="8.875" style="5" customWidth="1"/>
    <col min="7181" max="7422" width="9.125" style="5"/>
    <col min="7423" max="7423" width="10.625" style="5" customWidth="1"/>
    <col min="7424" max="7424" width="3" style="5" bestFit="1" customWidth="1"/>
    <col min="7425" max="7425" width="13" style="5" customWidth="1"/>
    <col min="7426" max="7426" width="44.625" style="5" customWidth="1"/>
    <col min="7427" max="7427" width="4.875" style="5" customWidth="1"/>
    <col min="7428" max="7428" width="8.25" style="5" customWidth="1"/>
    <col min="7429" max="7429" width="5" style="5" bestFit="1" customWidth="1"/>
    <col min="7430" max="7430" width="8.25" style="5" customWidth="1"/>
    <col min="7431" max="7431" width="4.875" style="5" customWidth="1"/>
    <col min="7432" max="7432" width="8.375" style="5" customWidth="1"/>
    <col min="7433" max="7433" width="11" style="5" customWidth="1"/>
    <col min="7434" max="7434" width="11" style="5" bestFit="1" customWidth="1"/>
    <col min="7435" max="7435" width="7.625" style="5" bestFit="1" customWidth="1"/>
    <col min="7436" max="7436" width="8.875" style="5" customWidth="1"/>
    <col min="7437" max="7678" width="9.125" style="5"/>
    <col min="7679" max="7679" width="10.625" style="5" customWidth="1"/>
    <col min="7680" max="7680" width="3" style="5" bestFit="1" customWidth="1"/>
    <col min="7681" max="7681" width="13" style="5" customWidth="1"/>
    <col min="7682" max="7682" width="44.625" style="5" customWidth="1"/>
    <col min="7683" max="7683" width="4.875" style="5" customWidth="1"/>
    <col min="7684" max="7684" width="8.25" style="5" customWidth="1"/>
    <col min="7685" max="7685" width="5" style="5" bestFit="1" customWidth="1"/>
    <col min="7686" max="7686" width="8.25" style="5" customWidth="1"/>
    <col min="7687" max="7687" width="4.875" style="5" customWidth="1"/>
    <col min="7688" max="7688" width="8.375" style="5" customWidth="1"/>
    <col min="7689" max="7689" width="11" style="5" customWidth="1"/>
    <col min="7690" max="7690" width="11" style="5" bestFit="1" customWidth="1"/>
    <col min="7691" max="7691" width="7.625" style="5" bestFit="1" customWidth="1"/>
    <col min="7692" max="7692" width="8.875" style="5" customWidth="1"/>
    <col min="7693" max="7934" width="9.125" style="5"/>
    <col min="7935" max="7935" width="10.625" style="5" customWidth="1"/>
    <col min="7936" max="7936" width="3" style="5" bestFit="1" customWidth="1"/>
    <col min="7937" max="7937" width="13" style="5" customWidth="1"/>
    <col min="7938" max="7938" width="44.625" style="5" customWidth="1"/>
    <col min="7939" max="7939" width="4.875" style="5" customWidth="1"/>
    <col min="7940" max="7940" width="8.25" style="5" customWidth="1"/>
    <col min="7941" max="7941" width="5" style="5" bestFit="1" customWidth="1"/>
    <col min="7942" max="7942" width="8.25" style="5" customWidth="1"/>
    <col min="7943" max="7943" width="4.875" style="5" customWidth="1"/>
    <col min="7944" max="7944" width="8.375" style="5" customWidth="1"/>
    <col min="7945" max="7945" width="11" style="5" customWidth="1"/>
    <col min="7946" max="7946" width="11" style="5" bestFit="1" customWidth="1"/>
    <col min="7947" max="7947" width="7.625" style="5" bestFit="1" customWidth="1"/>
    <col min="7948" max="7948" width="8.875" style="5" customWidth="1"/>
    <col min="7949" max="8190" width="9.125" style="5"/>
    <col min="8191" max="8191" width="10.625" style="5" customWidth="1"/>
    <col min="8192" max="8192" width="3" style="5" bestFit="1" customWidth="1"/>
    <col min="8193" max="8193" width="13" style="5" customWidth="1"/>
    <col min="8194" max="8194" width="44.625" style="5" customWidth="1"/>
    <col min="8195" max="8195" width="4.875" style="5" customWidth="1"/>
    <col min="8196" max="8196" width="8.25" style="5" customWidth="1"/>
    <col min="8197" max="8197" width="5" style="5" bestFit="1" customWidth="1"/>
    <col min="8198" max="8198" width="8.25" style="5" customWidth="1"/>
    <col min="8199" max="8199" width="4.875" style="5" customWidth="1"/>
    <col min="8200" max="8200" width="8.375" style="5" customWidth="1"/>
    <col min="8201" max="8201" width="11" style="5" customWidth="1"/>
    <col min="8202" max="8202" width="11" style="5" bestFit="1" customWidth="1"/>
    <col min="8203" max="8203" width="7.625" style="5" bestFit="1" customWidth="1"/>
    <col min="8204" max="8204" width="8.875" style="5" customWidth="1"/>
    <col min="8205" max="8446" width="9.125" style="5"/>
    <col min="8447" max="8447" width="10.625" style="5" customWidth="1"/>
    <col min="8448" max="8448" width="3" style="5" bestFit="1" customWidth="1"/>
    <col min="8449" max="8449" width="13" style="5" customWidth="1"/>
    <col min="8450" max="8450" width="44.625" style="5" customWidth="1"/>
    <col min="8451" max="8451" width="4.875" style="5" customWidth="1"/>
    <col min="8452" max="8452" width="8.25" style="5" customWidth="1"/>
    <col min="8453" max="8453" width="5" style="5" bestFit="1" customWidth="1"/>
    <col min="8454" max="8454" width="8.25" style="5" customWidth="1"/>
    <col min="8455" max="8455" width="4.875" style="5" customWidth="1"/>
    <col min="8456" max="8456" width="8.375" style="5" customWidth="1"/>
    <col min="8457" max="8457" width="11" style="5" customWidth="1"/>
    <col min="8458" max="8458" width="11" style="5" bestFit="1" customWidth="1"/>
    <col min="8459" max="8459" width="7.625" style="5" bestFit="1" customWidth="1"/>
    <col min="8460" max="8460" width="8.875" style="5" customWidth="1"/>
    <col min="8461" max="8702" width="9.125" style="5"/>
    <col min="8703" max="8703" width="10.625" style="5" customWidth="1"/>
    <col min="8704" max="8704" width="3" style="5" bestFit="1" customWidth="1"/>
    <col min="8705" max="8705" width="13" style="5" customWidth="1"/>
    <col min="8706" max="8706" width="44.625" style="5" customWidth="1"/>
    <col min="8707" max="8707" width="4.875" style="5" customWidth="1"/>
    <col min="8708" max="8708" width="8.25" style="5" customWidth="1"/>
    <col min="8709" max="8709" width="5" style="5" bestFit="1" customWidth="1"/>
    <col min="8710" max="8710" width="8.25" style="5" customWidth="1"/>
    <col min="8711" max="8711" width="4.875" style="5" customWidth="1"/>
    <col min="8712" max="8712" width="8.375" style="5" customWidth="1"/>
    <col min="8713" max="8713" width="11" style="5" customWidth="1"/>
    <col min="8714" max="8714" width="11" style="5" bestFit="1" customWidth="1"/>
    <col min="8715" max="8715" width="7.625" style="5" bestFit="1" customWidth="1"/>
    <col min="8716" max="8716" width="8.875" style="5" customWidth="1"/>
    <col min="8717" max="8958" width="9.125" style="5"/>
    <col min="8959" max="8959" width="10.625" style="5" customWidth="1"/>
    <col min="8960" max="8960" width="3" style="5" bestFit="1" customWidth="1"/>
    <col min="8961" max="8961" width="13" style="5" customWidth="1"/>
    <col min="8962" max="8962" width="44.625" style="5" customWidth="1"/>
    <col min="8963" max="8963" width="4.875" style="5" customWidth="1"/>
    <col min="8964" max="8964" width="8.25" style="5" customWidth="1"/>
    <col min="8965" max="8965" width="5" style="5" bestFit="1" customWidth="1"/>
    <col min="8966" max="8966" width="8.25" style="5" customWidth="1"/>
    <col min="8967" max="8967" width="4.875" style="5" customWidth="1"/>
    <col min="8968" max="8968" width="8.375" style="5" customWidth="1"/>
    <col min="8969" max="8969" width="11" style="5" customWidth="1"/>
    <col min="8970" max="8970" width="11" style="5" bestFit="1" customWidth="1"/>
    <col min="8971" max="8971" width="7.625" style="5" bestFit="1" customWidth="1"/>
    <col min="8972" max="8972" width="8.875" style="5" customWidth="1"/>
    <col min="8973" max="9214" width="9.125" style="5"/>
    <col min="9215" max="9215" width="10.625" style="5" customWidth="1"/>
    <col min="9216" max="9216" width="3" style="5" bestFit="1" customWidth="1"/>
    <col min="9217" max="9217" width="13" style="5" customWidth="1"/>
    <col min="9218" max="9218" width="44.625" style="5" customWidth="1"/>
    <col min="9219" max="9219" width="4.875" style="5" customWidth="1"/>
    <col min="9220" max="9220" width="8.25" style="5" customWidth="1"/>
    <col min="9221" max="9221" width="5" style="5" bestFit="1" customWidth="1"/>
    <col min="9222" max="9222" width="8.25" style="5" customWidth="1"/>
    <col min="9223" max="9223" width="4.875" style="5" customWidth="1"/>
    <col min="9224" max="9224" width="8.375" style="5" customWidth="1"/>
    <col min="9225" max="9225" width="11" style="5" customWidth="1"/>
    <col min="9226" max="9226" width="11" style="5" bestFit="1" customWidth="1"/>
    <col min="9227" max="9227" width="7.625" style="5" bestFit="1" customWidth="1"/>
    <col min="9228" max="9228" width="8.875" style="5" customWidth="1"/>
    <col min="9229" max="9470" width="9.125" style="5"/>
    <col min="9471" max="9471" width="10.625" style="5" customWidth="1"/>
    <col min="9472" max="9472" width="3" style="5" bestFit="1" customWidth="1"/>
    <col min="9473" max="9473" width="13" style="5" customWidth="1"/>
    <col min="9474" max="9474" width="44.625" style="5" customWidth="1"/>
    <col min="9475" max="9475" width="4.875" style="5" customWidth="1"/>
    <col min="9476" max="9476" width="8.25" style="5" customWidth="1"/>
    <col min="9477" max="9477" width="5" style="5" bestFit="1" customWidth="1"/>
    <col min="9478" max="9478" width="8.25" style="5" customWidth="1"/>
    <col min="9479" max="9479" width="4.875" style="5" customWidth="1"/>
    <col min="9480" max="9480" width="8.375" style="5" customWidth="1"/>
    <col min="9481" max="9481" width="11" style="5" customWidth="1"/>
    <col min="9482" max="9482" width="11" style="5" bestFit="1" customWidth="1"/>
    <col min="9483" max="9483" width="7.625" style="5" bestFit="1" customWidth="1"/>
    <col min="9484" max="9484" width="8.875" style="5" customWidth="1"/>
    <col min="9485" max="9726" width="9.125" style="5"/>
    <col min="9727" max="9727" width="10.625" style="5" customWidth="1"/>
    <col min="9728" max="9728" width="3" style="5" bestFit="1" customWidth="1"/>
    <col min="9729" max="9729" width="13" style="5" customWidth="1"/>
    <col min="9730" max="9730" width="44.625" style="5" customWidth="1"/>
    <col min="9731" max="9731" width="4.875" style="5" customWidth="1"/>
    <col min="9732" max="9732" width="8.25" style="5" customWidth="1"/>
    <col min="9733" max="9733" width="5" style="5" bestFit="1" customWidth="1"/>
    <col min="9734" max="9734" width="8.25" style="5" customWidth="1"/>
    <col min="9735" max="9735" width="4.875" style="5" customWidth="1"/>
    <col min="9736" max="9736" width="8.375" style="5" customWidth="1"/>
    <col min="9737" max="9737" width="11" style="5" customWidth="1"/>
    <col min="9738" max="9738" width="11" style="5" bestFit="1" customWidth="1"/>
    <col min="9739" max="9739" width="7.625" style="5" bestFit="1" customWidth="1"/>
    <col min="9740" max="9740" width="8.875" style="5" customWidth="1"/>
    <col min="9741" max="9982" width="9.125" style="5"/>
    <col min="9983" max="9983" width="10.625" style="5" customWidth="1"/>
    <col min="9984" max="9984" width="3" style="5" bestFit="1" customWidth="1"/>
    <col min="9985" max="9985" width="13" style="5" customWidth="1"/>
    <col min="9986" max="9986" width="44.625" style="5" customWidth="1"/>
    <col min="9987" max="9987" width="4.875" style="5" customWidth="1"/>
    <col min="9988" max="9988" width="8.25" style="5" customWidth="1"/>
    <col min="9989" max="9989" width="5" style="5" bestFit="1" customWidth="1"/>
    <col min="9990" max="9990" width="8.25" style="5" customWidth="1"/>
    <col min="9991" max="9991" width="4.875" style="5" customWidth="1"/>
    <col min="9992" max="9992" width="8.375" style="5" customWidth="1"/>
    <col min="9993" max="9993" width="11" style="5" customWidth="1"/>
    <col min="9994" max="9994" width="11" style="5" bestFit="1" customWidth="1"/>
    <col min="9995" max="9995" width="7.625" style="5" bestFit="1" customWidth="1"/>
    <col min="9996" max="9996" width="8.875" style="5" customWidth="1"/>
    <col min="9997" max="10238" width="9.125" style="5"/>
    <col min="10239" max="10239" width="10.625" style="5" customWidth="1"/>
    <col min="10240" max="10240" width="3" style="5" bestFit="1" customWidth="1"/>
    <col min="10241" max="10241" width="13" style="5" customWidth="1"/>
    <col min="10242" max="10242" width="44.625" style="5" customWidth="1"/>
    <col min="10243" max="10243" width="4.875" style="5" customWidth="1"/>
    <col min="10244" max="10244" width="8.25" style="5" customWidth="1"/>
    <col min="10245" max="10245" width="5" style="5" bestFit="1" customWidth="1"/>
    <col min="10246" max="10246" width="8.25" style="5" customWidth="1"/>
    <col min="10247" max="10247" width="4.875" style="5" customWidth="1"/>
    <col min="10248" max="10248" width="8.375" style="5" customWidth="1"/>
    <col min="10249" max="10249" width="11" style="5" customWidth="1"/>
    <col min="10250" max="10250" width="11" style="5" bestFit="1" customWidth="1"/>
    <col min="10251" max="10251" width="7.625" style="5" bestFit="1" customWidth="1"/>
    <col min="10252" max="10252" width="8.875" style="5" customWidth="1"/>
    <col min="10253" max="10494" width="9.125" style="5"/>
    <col min="10495" max="10495" width="10.625" style="5" customWidth="1"/>
    <col min="10496" max="10496" width="3" style="5" bestFit="1" customWidth="1"/>
    <col min="10497" max="10497" width="13" style="5" customWidth="1"/>
    <col min="10498" max="10498" width="44.625" style="5" customWidth="1"/>
    <col min="10499" max="10499" width="4.875" style="5" customWidth="1"/>
    <col min="10500" max="10500" width="8.25" style="5" customWidth="1"/>
    <col min="10501" max="10501" width="5" style="5" bestFit="1" customWidth="1"/>
    <col min="10502" max="10502" width="8.25" style="5" customWidth="1"/>
    <col min="10503" max="10503" width="4.875" style="5" customWidth="1"/>
    <col min="10504" max="10504" width="8.375" style="5" customWidth="1"/>
    <col min="10505" max="10505" width="11" style="5" customWidth="1"/>
    <col min="10506" max="10506" width="11" style="5" bestFit="1" customWidth="1"/>
    <col min="10507" max="10507" width="7.625" style="5" bestFit="1" customWidth="1"/>
    <col min="10508" max="10508" width="8.875" style="5" customWidth="1"/>
    <col min="10509" max="10750" width="9.125" style="5"/>
    <col min="10751" max="10751" width="10.625" style="5" customWidth="1"/>
    <col min="10752" max="10752" width="3" style="5" bestFit="1" customWidth="1"/>
    <col min="10753" max="10753" width="13" style="5" customWidth="1"/>
    <col min="10754" max="10754" width="44.625" style="5" customWidth="1"/>
    <col min="10755" max="10755" width="4.875" style="5" customWidth="1"/>
    <col min="10756" max="10756" width="8.25" style="5" customWidth="1"/>
    <col min="10757" max="10757" width="5" style="5" bestFit="1" customWidth="1"/>
    <col min="10758" max="10758" width="8.25" style="5" customWidth="1"/>
    <col min="10759" max="10759" width="4.875" style="5" customWidth="1"/>
    <col min="10760" max="10760" width="8.375" style="5" customWidth="1"/>
    <col min="10761" max="10761" width="11" style="5" customWidth="1"/>
    <col min="10762" max="10762" width="11" style="5" bestFit="1" customWidth="1"/>
    <col min="10763" max="10763" width="7.625" style="5" bestFit="1" customWidth="1"/>
    <col min="10764" max="10764" width="8.875" style="5" customWidth="1"/>
    <col min="10765" max="11006" width="9.125" style="5"/>
    <col min="11007" max="11007" width="10.625" style="5" customWidth="1"/>
    <col min="11008" max="11008" width="3" style="5" bestFit="1" customWidth="1"/>
    <col min="11009" max="11009" width="13" style="5" customWidth="1"/>
    <col min="11010" max="11010" width="44.625" style="5" customWidth="1"/>
    <col min="11011" max="11011" width="4.875" style="5" customWidth="1"/>
    <col min="11012" max="11012" width="8.25" style="5" customWidth="1"/>
    <col min="11013" max="11013" width="5" style="5" bestFit="1" customWidth="1"/>
    <col min="11014" max="11014" width="8.25" style="5" customWidth="1"/>
    <col min="11015" max="11015" width="4.875" style="5" customWidth="1"/>
    <col min="11016" max="11016" width="8.375" style="5" customWidth="1"/>
    <col min="11017" max="11017" width="11" style="5" customWidth="1"/>
    <col min="11018" max="11018" width="11" style="5" bestFit="1" customWidth="1"/>
    <col min="11019" max="11019" width="7.625" style="5" bestFit="1" customWidth="1"/>
    <col min="11020" max="11020" width="8.875" style="5" customWidth="1"/>
    <col min="11021" max="11262" width="9.125" style="5"/>
    <col min="11263" max="11263" width="10.625" style="5" customWidth="1"/>
    <col min="11264" max="11264" width="3" style="5" bestFit="1" customWidth="1"/>
    <col min="11265" max="11265" width="13" style="5" customWidth="1"/>
    <col min="11266" max="11266" width="44.625" style="5" customWidth="1"/>
    <col min="11267" max="11267" width="4.875" style="5" customWidth="1"/>
    <col min="11268" max="11268" width="8.25" style="5" customWidth="1"/>
    <col min="11269" max="11269" width="5" style="5" bestFit="1" customWidth="1"/>
    <col min="11270" max="11270" width="8.25" style="5" customWidth="1"/>
    <col min="11271" max="11271" width="4.875" style="5" customWidth="1"/>
    <col min="11272" max="11272" width="8.375" style="5" customWidth="1"/>
    <col min="11273" max="11273" width="11" style="5" customWidth="1"/>
    <col min="11274" max="11274" width="11" style="5" bestFit="1" customWidth="1"/>
    <col min="11275" max="11275" width="7.625" style="5" bestFit="1" customWidth="1"/>
    <col min="11276" max="11276" width="8.875" style="5" customWidth="1"/>
    <col min="11277" max="11518" width="9.125" style="5"/>
    <col min="11519" max="11519" width="10.625" style="5" customWidth="1"/>
    <col min="11520" max="11520" width="3" style="5" bestFit="1" customWidth="1"/>
    <col min="11521" max="11521" width="13" style="5" customWidth="1"/>
    <col min="11522" max="11522" width="44.625" style="5" customWidth="1"/>
    <col min="11523" max="11523" width="4.875" style="5" customWidth="1"/>
    <col min="11524" max="11524" width="8.25" style="5" customWidth="1"/>
    <col min="11525" max="11525" width="5" style="5" bestFit="1" customWidth="1"/>
    <col min="11526" max="11526" width="8.25" style="5" customWidth="1"/>
    <col min="11527" max="11527" width="4.875" style="5" customWidth="1"/>
    <col min="11528" max="11528" width="8.375" style="5" customWidth="1"/>
    <col min="11529" max="11529" width="11" style="5" customWidth="1"/>
    <col min="11530" max="11530" width="11" style="5" bestFit="1" customWidth="1"/>
    <col min="11531" max="11531" width="7.625" style="5" bestFit="1" customWidth="1"/>
    <col min="11532" max="11532" width="8.875" style="5" customWidth="1"/>
    <col min="11533" max="11774" width="9.125" style="5"/>
    <col min="11775" max="11775" width="10.625" style="5" customWidth="1"/>
    <col min="11776" max="11776" width="3" style="5" bestFit="1" customWidth="1"/>
    <col min="11777" max="11777" width="13" style="5" customWidth="1"/>
    <col min="11778" max="11778" width="44.625" style="5" customWidth="1"/>
    <col min="11779" max="11779" width="4.875" style="5" customWidth="1"/>
    <col min="11780" max="11780" width="8.25" style="5" customWidth="1"/>
    <col min="11781" max="11781" width="5" style="5" bestFit="1" customWidth="1"/>
    <col min="11782" max="11782" width="8.25" style="5" customWidth="1"/>
    <col min="11783" max="11783" width="4.875" style="5" customWidth="1"/>
    <col min="11784" max="11784" width="8.375" style="5" customWidth="1"/>
    <col min="11785" max="11785" width="11" style="5" customWidth="1"/>
    <col min="11786" max="11786" width="11" style="5" bestFit="1" customWidth="1"/>
    <col min="11787" max="11787" width="7.625" style="5" bestFit="1" customWidth="1"/>
    <col min="11788" max="11788" width="8.875" style="5" customWidth="1"/>
    <col min="11789" max="12030" width="9.125" style="5"/>
    <col min="12031" max="12031" width="10.625" style="5" customWidth="1"/>
    <col min="12032" max="12032" width="3" style="5" bestFit="1" customWidth="1"/>
    <col min="12033" max="12033" width="13" style="5" customWidth="1"/>
    <col min="12034" max="12034" width="44.625" style="5" customWidth="1"/>
    <col min="12035" max="12035" width="4.875" style="5" customWidth="1"/>
    <col min="12036" max="12036" width="8.25" style="5" customWidth="1"/>
    <col min="12037" max="12037" width="5" style="5" bestFit="1" customWidth="1"/>
    <col min="12038" max="12038" width="8.25" style="5" customWidth="1"/>
    <col min="12039" max="12039" width="4.875" style="5" customWidth="1"/>
    <col min="12040" max="12040" width="8.375" style="5" customWidth="1"/>
    <col min="12041" max="12041" width="11" style="5" customWidth="1"/>
    <col min="12042" max="12042" width="11" style="5" bestFit="1" customWidth="1"/>
    <col min="12043" max="12043" width="7.625" style="5" bestFit="1" customWidth="1"/>
    <col min="12044" max="12044" width="8.875" style="5" customWidth="1"/>
    <col min="12045" max="12286" width="9.125" style="5"/>
    <col min="12287" max="12287" width="10.625" style="5" customWidth="1"/>
    <col min="12288" max="12288" width="3" style="5" bestFit="1" customWidth="1"/>
    <col min="12289" max="12289" width="13" style="5" customWidth="1"/>
    <col min="12290" max="12290" width="44.625" style="5" customWidth="1"/>
    <col min="12291" max="12291" width="4.875" style="5" customWidth="1"/>
    <col min="12292" max="12292" width="8.25" style="5" customWidth="1"/>
    <col min="12293" max="12293" width="5" style="5" bestFit="1" customWidth="1"/>
    <col min="12294" max="12294" width="8.25" style="5" customWidth="1"/>
    <col min="12295" max="12295" width="4.875" style="5" customWidth="1"/>
    <col min="12296" max="12296" width="8.375" style="5" customWidth="1"/>
    <col min="12297" max="12297" width="11" style="5" customWidth="1"/>
    <col min="12298" max="12298" width="11" style="5" bestFit="1" customWidth="1"/>
    <col min="12299" max="12299" width="7.625" style="5" bestFit="1" customWidth="1"/>
    <col min="12300" max="12300" width="8.875" style="5" customWidth="1"/>
    <col min="12301" max="12542" width="9.125" style="5"/>
    <col min="12543" max="12543" width="10.625" style="5" customWidth="1"/>
    <col min="12544" max="12544" width="3" style="5" bestFit="1" customWidth="1"/>
    <col min="12545" max="12545" width="13" style="5" customWidth="1"/>
    <col min="12546" max="12546" width="44.625" style="5" customWidth="1"/>
    <col min="12547" max="12547" width="4.875" style="5" customWidth="1"/>
    <col min="12548" max="12548" width="8.25" style="5" customWidth="1"/>
    <col min="12549" max="12549" width="5" style="5" bestFit="1" customWidth="1"/>
    <col min="12550" max="12550" width="8.25" style="5" customWidth="1"/>
    <col min="12551" max="12551" width="4.875" style="5" customWidth="1"/>
    <col min="12552" max="12552" width="8.375" style="5" customWidth="1"/>
    <col min="12553" max="12553" width="11" style="5" customWidth="1"/>
    <col min="12554" max="12554" width="11" style="5" bestFit="1" customWidth="1"/>
    <col min="12555" max="12555" width="7.625" style="5" bestFit="1" customWidth="1"/>
    <col min="12556" max="12556" width="8.875" style="5" customWidth="1"/>
    <col min="12557" max="12798" width="9.125" style="5"/>
    <col min="12799" max="12799" width="10.625" style="5" customWidth="1"/>
    <col min="12800" max="12800" width="3" style="5" bestFit="1" customWidth="1"/>
    <col min="12801" max="12801" width="13" style="5" customWidth="1"/>
    <col min="12802" max="12802" width="44.625" style="5" customWidth="1"/>
    <col min="12803" max="12803" width="4.875" style="5" customWidth="1"/>
    <col min="12804" max="12804" width="8.25" style="5" customWidth="1"/>
    <col min="12805" max="12805" width="5" style="5" bestFit="1" customWidth="1"/>
    <col min="12806" max="12806" width="8.25" style="5" customWidth="1"/>
    <col min="12807" max="12807" width="4.875" style="5" customWidth="1"/>
    <col min="12808" max="12808" width="8.375" style="5" customWidth="1"/>
    <col min="12809" max="12809" width="11" style="5" customWidth="1"/>
    <col min="12810" max="12810" width="11" style="5" bestFit="1" customWidth="1"/>
    <col min="12811" max="12811" width="7.625" style="5" bestFit="1" customWidth="1"/>
    <col min="12812" max="12812" width="8.875" style="5" customWidth="1"/>
    <col min="12813" max="13054" width="9.125" style="5"/>
    <col min="13055" max="13055" width="10.625" style="5" customWidth="1"/>
    <col min="13056" max="13056" width="3" style="5" bestFit="1" customWidth="1"/>
    <col min="13057" max="13057" width="13" style="5" customWidth="1"/>
    <col min="13058" max="13058" width="44.625" style="5" customWidth="1"/>
    <col min="13059" max="13059" width="4.875" style="5" customWidth="1"/>
    <col min="13060" max="13060" width="8.25" style="5" customWidth="1"/>
    <col min="13061" max="13061" width="5" style="5" bestFit="1" customWidth="1"/>
    <col min="13062" max="13062" width="8.25" style="5" customWidth="1"/>
    <col min="13063" max="13063" width="4.875" style="5" customWidth="1"/>
    <col min="13064" max="13064" width="8.375" style="5" customWidth="1"/>
    <col min="13065" max="13065" width="11" style="5" customWidth="1"/>
    <col min="13066" max="13066" width="11" style="5" bestFit="1" customWidth="1"/>
    <col min="13067" max="13067" width="7.625" style="5" bestFit="1" customWidth="1"/>
    <col min="13068" max="13068" width="8.875" style="5" customWidth="1"/>
    <col min="13069" max="13310" width="9.125" style="5"/>
    <col min="13311" max="13311" width="10.625" style="5" customWidth="1"/>
    <col min="13312" max="13312" width="3" style="5" bestFit="1" customWidth="1"/>
    <col min="13313" max="13313" width="13" style="5" customWidth="1"/>
    <col min="13314" max="13314" width="44.625" style="5" customWidth="1"/>
    <col min="13315" max="13315" width="4.875" style="5" customWidth="1"/>
    <col min="13316" max="13316" width="8.25" style="5" customWidth="1"/>
    <col min="13317" max="13317" width="5" style="5" bestFit="1" customWidth="1"/>
    <col min="13318" max="13318" width="8.25" style="5" customWidth="1"/>
    <col min="13319" max="13319" width="4.875" style="5" customWidth="1"/>
    <col min="13320" max="13320" width="8.375" style="5" customWidth="1"/>
    <col min="13321" max="13321" width="11" style="5" customWidth="1"/>
    <col min="13322" max="13322" width="11" style="5" bestFit="1" customWidth="1"/>
    <col min="13323" max="13323" width="7.625" style="5" bestFit="1" customWidth="1"/>
    <col min="13324" max="13324" width="8.875" style="5" customWidth="1"/>
    <col min="13325" max="13566" width="9.125" style="5"/>
    <col min="13567" max="13567" width="10.625" style="5" customWidth="1"/>
    <col min="13568" max="13568" width="3" style="5" bestFit="1" customWidth="1"/>
    <col min="13569" max="13569" width="13" style="5" customWidth="1"/>
    <col min="13570" max="13570" width="44.625" style="5" customWidth="1"/>
    <col min="13571" max="13571" width="4.875" style="5" customWidth="1"/>
    <col min="13572" max="13572" width="8.25" style="5" customWidth="1"/>
    <col min="13573" max="13573" width="5" style="5" bestFit="1" customWidth="1"/>
    <col min="13574" max="13574" width="8.25" style="5" customWidth="1"/>
    <col min="13575" max="13575" width="4.875" style="5" customWidth="1"/>
    <col min="13576" max="13576" width="8.375" style="5" customWidth="1"/>
    <col min="13577" max="13577" width="11" style="5" customWidth="1"/>
    <col min="13578" max="13578" width="11" style="5" bestFit="1" customWidth="1"/>
    <col min="13579" max="13579" width="7.625" style="5" bestFit="1" customWidth="1"/>
    <col min="13580" max="13580" width="8.875" style="5" customWidth="1"/>
    <col min="13581" max="13822" width="9.125" style="5"/>
    <col min="13823" max="13823" width="10.625" style="5" customWidth="1"/>
    <col min="13824" max="13824" width="3" style="5" bestFit="1" customWidth="1"/>
    <col min="13825" max="13825" width="13" style="5" customWidth="1"/>
    <col min="13826" max="13826" width="44.625" style="5" customWidth="1"/>
    <col min="13827" max="13827" width="4.875" style="5" customWidth="1"/>
    <col min="13828" max="13828" width="8.25" style="5" customWidth="1"/>
    <col min="13829" max="13829" width="5" style="5" bestFit="1" customWidth="1"/>
    <col min="13830" max="13830" width="8.25" style="5" customWidth="1"/>
    <col min="13831" max="13831" width="4.875" style="5" customWidth="1"/>
    <col min="13832" max="13832" width="8.375" style="5" customWidth="1"/>
    <col min="13833" max="13833" width="11" style="5" customWidth="1"/>
    <col min="13834" max="13834" width="11" style="5" bestFit="1" customWidth="1"/>
    <col min="13835" max="13835" width="7.625" style="5" bestFit="1" customWidth="1"/>
    <col min="13836" max="13836" width="8.875" style="5" customWidth="1"/>
    <col min="13837" max="14078" width="9.125" style="5"/>
    <col min="14079" max="14079" width="10.625" style="5" customWidth="1"/>
    <col min="14080" max="14080" width="3" style="5" bestFit="1" customWidth="1"/>
    <col min="14081" max="14081" width="13" style="5" customWidth="1"/>
    <col min="14082" max="14082" width="44.625" style="5" customWidth="1"/>
    <col min="14083" max="14083" width="4.875" style="5" customWidth="1"/>
    <col min="14084" max="14084" width="8.25" style="5" customWidth="1"/>
    <col min="14085" max="14085" width="5" style="5" bestFit="1" customWidth="1"/>
    <col min="14086" max="14086" width="8.25" style="5" customWidth="1"/>
    <col min="14087" max="14087" width="4.875" style="5" customWidth="1"/>
    <col min="14088" max="14088" width="8.375" style="5" customWidth="1"/>
    <col min="14089" max="14089" width="11" style="5" customWidth="1"/>
    <col min="14090" max="14090" width="11" style="5" bestFit="1" customWidth="1"/>
    <col min="14091" max="14091" width="7.625" style="5" bestFit="1" customWidth="1"/>
    <col min="14092" max="14092" width="8.875" style="5" customWidth="1"/>
    <col min="14093" max="14334" width="9.125" style="5"/>
    <col min="14335" max="14335" width="10.625" style="5" customWidth="1"/>
    <col min="14336" max="14336" width="3" style="5" bestFit="1" customWidth="1"/>
    <col min="14337" max="14337" width="13" style="5" customWidth="1"/>
    <col min="14338" max="14338" width="44.625" style="5" customWidth="1"/>
    <col min="14339" max="14339" width="4.875" style="5" customWidth="1"/>
    <col min="14340" max="14340" width="8.25" style="5" customWidth="1"/>
    <col min="14341" max="14341" width="5" style="5" bestFit="1" customWidth="1"/>
    <col min="14342" max="14342" width="8.25" style="5" customWidth="1"/>
    <col min="14343" max="14343" width="4.875" style="5" customWidth="1"/>
    <col min="14344" max="14344" width="8.375" style="5" customWidth="1"/>
    <col min="14345" max="14345" width="11" style="5" customWidth="1"/>
    <col min="14346" max="14346" width="11" style="5" bestFit="1" customWidth="1"/>
    <col min="14347" max="14347" width="7.625" style="5" bestFit="1" customWidth="1"/>
    <col min="14348" max="14348" width="8.875" style="5" customWidth="1"/>
    <col min="14349" max="14590" width="9.125" style="5"/>
    <col min="14591" max="14591" width="10.625" style="5" customWidth="1"/>
    <col min="14592" max="14592" width="3" style="5" bestFit="1" customWidth="1"/>
    <col min="14593" max="14593" width="13" style="5" customWidth="1"/>
    <col min="14594" max="14594" width="44.625" style="5" customWidth="1"/>
    <col min="14595" max="14595" width="4.875" style="5" customWidth="1"/>
    <col min="14596" max="14596" width="8.25" style="5" customWidth="1"/>
    <col min="14597" max="14597" width="5" style="5" bestFit="1" customWidth="1"/>
    <col min="14598" max="14598" width="8.25" style="5" customWidth="1"/>
    <col min="14599" max="14599" width="4.875" style="5" customWidth="1"/>
    <col min="14600" max="14600" width="8.375" style="5" customWidth="1"/>
    <col min="14601" max="14601" width="11" style="5" customWidth="1"/>
    <col min="14602" max="14602" width="11" style="5" bestFit="1" customWidth="1"/>
    <col min="14603" max="14603" width="7.625" style="5" bestFit="1" customWidth="1"/>
    <col min="14604" max="14604" width="8.875" style="5" customWidth="1"/>
    <col min="14605" max="14846" width="9.125" style="5"/>
    <col min="14847" max="14847" width="10.625" style="5" customWidth="1"/>
    <col min="14848" max="14848" width="3" style="5" bestFit="1" customWidth="1"/>
    <col min="14849" max="14849" width="13" style="5" customWidth="1"/>
    <col min="14850" max="14850" width="44.625" style="5" customWidth="1"/>
    <col min="14851" max="14851" width="4.875" style="5" customWidth="1"/>
    <col min="14852" max="14852" width="8.25" style="5" customWidth="1"/>
    <col min="14853" max="14853" width="5" style="5" bestFit="1" customWidth="1"/>
    <col min="14854" max="14854" width="8.25" style="5" customWidth="1"/>
    <col min="14855" max="14855" width="4.875" style="5" customWidth="1"/>
    <col min="14856" max="14856" width="8.375" style="5" customWidth="1"/>
    <col min="14857" max="14857" width="11" style="5" customWidth="1"/>
    <col min="14858" max="14858" width="11" style="5" bestFit="1" customWidth="1"/>
    <col min="14859" max="14859" width="7.625" style="5" bestFit="1" customWidth="1"/>
    <col min="14860" max="14860" width="8.875" style="5" customWidth="1"/>
    <col min="14861" max="15102" width="9.125" style="5"/>
    <col min="15103" max="15103" width="10.625" style="5" customWidth="1"/>
    <col min="15104" max="15104" width="3" style="5" bestFit="1" customWidth="1"/>
    <col min="15105" max="15105" width="13" style="5" customWidth="1"/>
    <col min="15106" max="15106" width="44.625" style="5" customWidth="1"/>
    <col min="15107" max="15107" width="4.875" style="5" customWidth="1"/>
    <col min="15108" max="15108" width="8.25" style="5" customWidth="1"/>
    <col min="15109" max="15109" width="5" style="5" bestFit="1" customWidth="1"/>
    <col min="15110" max="15110" width="8.25" style="5" customWidth="1"/>
    <col min="15111" max="15111" width="4.875" style="5" customWidth="1"/>
    <col min="15112" max="15112" width="8.375" style="5" customWidth="1"/>
    <col min="15113" max="15113" width="11" style="5" customWidth="1"/>
    <col min="15114" max="15114" width="11" style="5" bestFit="1" customWidth="1"/>
    <col min="15115" max="15115" width="7.625" style="5" bestFit="1" customWidth="1"/>
    <col min="15116" max="15116" width="8.875" style="5" customWidth="1"/>
    <col min="15117" max="15358" width="9.125" style="5"/>
    <col min="15359" max="15359" width="10.625" style="5" customWidth="1"/>
    <col min="15360" max="15360" width="3" style="5" bestFit="1" customWidth="1"/>
    <col min="15361" max="15361" width="13" style="5" customWidth="1"/>
    <col min="15362" max="15362" width="44.625" style="5" customWidth="1"/>
    <col min="15363" max="15363" width="4.875" style="5" customWidth="1"/>
    <col min="15364" max="15364" width="8.25" style="5" customWidth="1"/>
    <col min="15365" max="15365" width="5" style="5" bestFit="1" customWidth="1"/>
    <col min="15366" max="15366" width="8.25" style="5" customWidth="1"/>
    <col min="15367" max="15367" width="4.875" style="5" customWidth="1"/>
    <col min="15368" max="15368" width="8.375" style="5" customWidth="1"/>
    <col min="15369" max="15369" width="11" style="5" customWidth="1"/>
    <col min="15370" max="15370" width="11" style="5" bestFit="1" customWidth="1"/>
    <col min="15371" max="15371" width="7.625" style="5" bestFit="1" customWidth="1"/>
    <col min="15372" max="15372" width="8.875" style="5" customWidth="1"/>
    <col min="15373" max="15614" width="9.125" style="5"/>
    <col min="15615" max="15615" width="10.625" style="5" customWidth="1"/>
    <col min="15616" max="15616" width="3" style="5" bestFit="1" customWidth="1"/>
    <col min="15617" max="15617" width="13" style="5" customWidth="1"/>
    <col min="15618" max="15618" width="44.625" style="5" customWidth="1"/>
    <col min="15619" max="15619" width="4.875" style="5" customWidth="1"/>
    <col min="15620" max="15620" width="8.25" style="5" customWidth="1"/>
    <col min="15621" max="15621" width="5" style="5" bestFit="1" customWidth="1"/>
    <col min="15622" max="15622" width="8.25" style="5" customWidth="1"/>
    <col min="15623" max="15623" width="4.875" style="5" customWidth="1"/>
    <col min="15624" max="15624" width="8.375" style="5" customWidth="1"/>
    <col min="15625" max="15625" width="11" style="5" customWidth="1"/>
    <col min="15626" max="15626" width="11" style="5" bestFit="1" customWidth="1"/>
    <col min="15627" max="15627" width="7.625" style="5" bestFit="1" customWidth="1"/>
    <col min="15628" max="15628" width="8.875" style="5" customWidth="1"/>
    <col min="15629" max="15870" width="9.125" style="5"/>
    <col min="15871" max="15871" width="10.625" style="5" customWidth="1"/>
    <col min="15872" max="15872" width="3" style="5" bestFit="1" customWidth="1"/>
    <col min="15873" max="15873" width="13" style="5" customWidth="1"/>
    <col min="15874" max="15874" width="44.625" style="5" customWidth="1"/>
    <col min="15875" max="15875" width="4.875" style="5" customWidth="1"/>
    <col min="15876" max="15876" width="8.25" style="5" customWidth="1"/>
    <col min="15877" max="15877" width="5" style="5" bestFit="1" customWidth="1"/>
    <col min="15878" max="15878" width="8.25" style="5" customWidth="1"/>
    <col min="15879" max="15879" width="4.875" style="5" customWidth="1"/>
    <col min="15880" max="15880" width="8.375" style="5" customWidth="1"/>
    <col min="15881" max="15881" width="11" style="5" customWidth="1"/>
    <col min="15882" max="15882" width="11" style="5" bestFit="1" customWidth="1"/>
    <col min="15883" max="15883" width="7.625" style="5" bestFit="1" customWidth="1"/>
    <col min="15884" max="15884" width="8.875" style="5" customWidth="1"/>
    <col min="15885" max="16126" width="9.125" style="5"/>
    <col min="16127" max="16127" width="10.625" style="5" customWidth="1"/>
    <col min="16128" max="16128" width="3" style="5" bestFit="1" customWidth="1"/>
    <col min="16129" max="16129" width="13" style="5" customWidth="1"/>
    <col min="16130" max="16130" width="44.625" style="5" customWidth="1"/>
    <col min="16131" max="16131" width="4.875" style="5" customWidth="1"/>
    <col min="16132" max="16132" width="8.25" style="5" customWidth="1"/>
    <col min="16133" max="16133" width="5" style="5" bestFit="1" customWidth="1"/>
    <col min="16134" max="16134" width="8.25" style="5" customWidth="1"/>
    <col min="16135" max="16135" width="4.875" style="5" customWidth="1"/>
    <col min="16136" max="16136" width="8.375" style="5" customWidth="1"/>
    <col min="16137" max="16137" width="11" style="5" customWidth="1"/>
    <col min="16138" max="16138" width="11" style="5" bestFit="1" customWidth="1"/>
    <col min="16139" max="16139" width="7.625" style="5" bestFit="1" customWidth="1"/>
    <col min="16140" max="16140" width="8.875" style="5" customWidth="1"/>
    <col min="16141" max="16383" width="9.125" style="5"/>
    <col min="16384" max="16384" width="9.125" style="5" customWidth="1"/>
  </cols>
  <sheetData>
    <row r="1" spans="1:19" ht="24.75" customHeight="1" thickBot="1">
      <c r="A1" s="1" t="s">
        <v>668</v>
      </c>
      <c r="D1" s="3"/>
      <c r="E1" s="4"/>
      <c r="G1" s="4"/>
      <c r="L1" s="222" t="s">
        <v>659</v>
      </c>
      <c r="N1" s="8"/>
    </row>
    <row r="2" spans="1:19" s="11" customFormat="1" ht="34.5" customHeight="1" thickBot="1">
      <c r="A2" s="1339" t="s">
        <v>0</v>
      </c>
      <c r="B2" s="9"/>
      <c r="C2" s="10" t="s">
        <v>1</v>
      </c>
      <c r="D2" s="10" t="s">
        <v>2</v>
      </c>
      <c r="E2" s="1337" t="s">
        <v>3</v>
      </c>
      <c r="F2" s="1337"/>
      <c r="G2" s="1337" t="s">
        <v>4</v>
      </c>
      <c r="H2" s="1337"/>
      <c r="I2" s="1337" t="s">
        <v>5</v>
      </c>
      <c r="J2" s="1337"/>
      <c r="K2" s="1341" t="s">
        <v>6</v>
      </c>
      <c r="L2" s="1342" t="s">
        <v>7</v>
      </c>
      <c r="M2" s="1337" t="s">
        <v>8</v>
      </c>
      <c r="N2" s="1338"/>
    </row>
    <row r="3" spans="1:19" ht="22.5" thickBot="1">
      <c r="A3" s="1340"/>
      <c r="B3" s="12"/>
      <c r="C3" s="13"/>
      <c r="D3" s="14"/>
      <c r="E3" s="15" t="s">
        <v>9</v>
      </c>
      <c r="F3" s="16" t="s">
        <v>10</v>
      </c>
      <c r="G3" s="15" t="s">
        <v>9</v>
      </c>
      <c r="H3" s="16" t="s">
        <v>10</v>
      </c>
      <c r="I3" s="17" t="s">
        <v>9</v>
      </c>
      <c r="J3" s="16" t="s">
        <v>10</v>
      </c>
      <c r="K3" s="1341"/>
      <c r="L3" s="1342"/>
      <c r="M3" s="15" t="s">
        <v>9</v>
      </c>
      <c r="N3" s="18" t="s">
        <v>10</v>
      </c>
    </row>
    <row r="4" spans="1:19" ht="43.5">
      <c r="A4" s="542" t="s">
        <v>11</v>
      </c>
      <c r="B4" s="543">
        <v>1</v>
      </c>
      <c r="C4" s="544" t="s">
        <v>12</v>
      </c>
      <c r="D4" s="545" t="s">
        <v>13</v>
      </c>
      <c r="E4" s="546"/>
      <c r="F4" s="547"/>
      <c r="G4" s="546"/>
      <c r="H4" s="1174">
        <v>263.53308500000003</v>
      </c>
      <c r="I4" s="548"/>
      <c r="J4" s="549"/>
      <c r="K4" s="550"/>
      <c r="L4" s="547"/>
      <c r="M4" s="546">
        <f>G4+E4</f>
        <v>0</v>
      </c>
      <c r="N4" s="1179">
        <f>L4+K4+J4+H4+F4</f>
        <v>263.53308500000003</v>
      </c>
    </row>
    <row r="5" spans="1:19" ht="43.5">
      <c r="A5" s="551"/>
      <c r="B5" s="552">
        <v>2</v>
      </c>
      <c r="C5" s="553" t="s">
        <v>14</v>
      </c>
      <c r="D5" s="554" t="s">
        <v>15</v>
      </c>
      <c r="E5" s="555"/>
      <c r="F5" s="556"/>
      <c r="G5" s="555"/>
      <c r="H5" s="1175">
        <v>263.53308500000003</v>
      </c>
      <c r="I5" s="557"/>
      <c r="J5" s="558"/>
      <c r="K5" s="559"/>
      <c r="L5" s="556"/>
      <c r="M5" s="555">
        <f>G5+E5</f>
        <v>0</v>
      </c>
      <c r="N5" s="1180">
        <f>L5+K5+J5+H5+F5</f>
        <v>263.53308500000003</v>
      </c>
      <c r="P5" s="19"/>
    </row>
    <row r="6" spans="1:19" ht="65.25">
      <c r="A6" s="551"/>
      <c r="B6" s="552">
        <v>3</v>
      </c>
      <c r="C6" s="561" t="s">
        <v>16</v>
      </c>
      <c r="D6" s="554" t="s">
        <v>17</v>
      </c>
      <c r="E6" s="555"/>
      <c r="F6" s="556"/>
      <c r="G6" s="555"/>
      <c r="H6" s="1176">
        <v>472.40780999999998</v>
      </c>
      <c r="I6" s="557"/>
      <c r="J6" s="558"/>
      <c r="K6" s="559"/>
      <c r="L6" s="556"/>
      <c r="M6" s="555">
        <f>G6+E6</f>
        <v>0</v>
      </c>
      <c r="N6" s="1180">
        <f>L6+K6+J6+H6+F6</f>
        <v>472.40780999999998</v>
      </c>
    </row>
    <row r="7" spans="1:19" ht="43.5">
      <c r="A7" s="562"/>
      <c r="B7" s="563">
        <v>4</v>
      </c>
      <c r="C7" s="564" t="s">
        <v>18</v>
      </c>
      <c r="D7" s="565" t="s">
        <v>19</v>
      </c>
      <c r="E7" s="566"/>
      <c r="F7" s="567"/>
      <c r="G7" s="566"/>
      <c r="H7" s="1177">
        <v>506.262</v>
      </c>
      <c r="I7" s="568"/>
      <c r="J7" s="569"/>
      <c r="K7" s="570"/>
      <c r="L7" s="567"/>
      <c r="M7" s="566">
        <f>G7+E7</f>
        <v>0</v>
      </c>
      <c r="N7" s="1181">
        <f>L7+K7+J7+H7+F7</f>
        <v>506.262</v>
      </c>
    </row>
    <row r="8" spans="1:19">
      <c r="A8" s="571"/>
      <c r="B8" s="572"/>
      <c r="C8" s="573"/>
      <c r="D8" s="574" t="s">
        <v>288</v>
      </c>
      <c r="E8" s="575">
        <f>SUM(E4:E7)</f>
        <v>0</v>
      </c>
      <c r="F8" s="575">
        <f t="shared" ref="F8:N8" si="0">SUM(F4:F7)</f>
        <v>0</v>
      </c>
      <c r="G8" s="575">
        <f t="shared" si="0"/>
        <v>0</v>
      </c>
      <c r="H8" s="1178">
        <f t="shared" si="0"/>
        <v>1505.7359799999999</v>
      </c>
      <c r="I8" s="575">
        <f t="shared" si="0"/>
        <v>0</v>
      </c>
      <c r="J8" s="575">
        <f t="shared" si="0"/>
        <v>0</v>
      </c>
      <c r="K8" s="575">
        <f t="shared" si="0"/>
        <v>0</v>
      </c>
      <c r="L8" s="575">
        <f t="shared" si="0"/>
        <v>0</v>
      </c>
      <c r="M8" s="575">
        <f t="shared" si="0"/>
        <v>0</v>
      </c>
      <c r="N8" s="1182">
        <f t="shared" si="0"/>
        <v>1505.7359799999999</v>
      </c>
    </row>
    <row r="9" spans="1:19" s="23" customFormat="1" ht="65.25">
      <c r="A9" s="576" t="s">
        <v>20</v>
      </c>
      <c r="B9" s="577"/>
      <c r="C9" s="578" t="s">
        <v>21</v>
      </c>
      <c r="D9" s="579" t="s">
        <v>22</v>
      </c>
      <c r="E9" s="580"/>
      <c r="F9" s="580"/>
      <c r="G9" s="580"/>
      <c r="H9" s="581"/>
      <c r="I9" s="580"/>
      <c r="J9" s="1183">
        <v>7.6</v>
      </c>
      <c r="K9" s="1184"/>
      <c r="L9" s="1184"/>
      <c r="M9" s="1185">
        <f>G9+E9</f>
        <v>0</v>
      </c>
      <c r="N9" s="1186">
        <f>L9+K9+J9+H9+F9</f>
        <v>7.6</v>
      </c>
      <c r="O9" s="20"/>
      <c r="P9" s="21"/>
      <c r="Q9" s="22"/>
      <c r="R9" s="22"/>
      <c r="S9" s="22"/>
    </row>
    <row r="10" spans="1:19" s="23" customFormat="1" ht="65.25">
      <c r="A10" s="584"/>
      <c r="B10" s="585"/>
      <c r="C10" s="561" t="s">
        <v>21</v>
      </c>
      <c r="D10" s="586" t="s">
        <v>23</v>
      </c>
      <c r="E10" s="585"/>
      <c r="F10" s="587"/>
      <c r="G10" s="585"/>
      <c r="H10" s="587"/>
      <c r="I10" s="588"/>
      <c r="J10" s="1187"/>
      <c r="K10" s="1188"/>
      <c r="L10" s="1188">
        <v>0.24</v>
      </c>
      <c r="M10" s="1189">
        <f>G10+E10</f>
        <v>0</v>
      </c>
      <c r="N10" s="1186">
        <f>L10+K10+J10+H10+F10</f>
        <v>0.24</v>
      </c>
    </row>
    <row r="11" spans="1:19" s="23" customFormat="1" ht="65.25">
      <c r="A11" s="584"/>
      <c r="B11" s="585"/>
      <c r="C11" s="561" t="s">
        <v>21</v>
      </c>
      <c r="D11" s="586" t="s">
        <v>24</v>
      </c>
      <c r="E11" s="585"/>
      <c r="F11" s="587"/>
      <c r="G11" s="585"/>
      <c r="H11" s="587"/>
      <c r="I11" s="588"/>
      <c r="J11" s="1187">
        <v>152.28299999999999</v>
      </c>
      <c r="K11" s="1190"/>
      <c r="L11" s="1191"/>
      <c r="M11" s="1189"/>
      <c r="N11" s="1186">
        <f>L11+K11+J11+H11+F11</f>
        <v>152.28299999999999</v>
      </c>
    </row>
    <row r="12" spans="1:19" s="23" customFormat="1" ht="65.25">
      <c r="A12" s="584"/>
      <c r="B12" s="585"/>
      <c r="C12" s="561" t="s">
        <v>21</v>
      </c>
      <c r="D12" s="586" t="s">
        <v>25</v>
      </c>
      <c r="E12" s="577"/>
      <c r="F12" s="592"/>
      <c r="G12" s="577"/>
      <c r="H12" s="592"/>
      <c r="I12" s="593"/>
      <c r="J12" s="1192">
        <v>134.24857</v>
      </c>
      <c r="K12" s="1193"/>
      <c r="L12" s="1194"/>
      <c r="M12" s="1185"/>
      <c r="N12" s="1186">
        <f>L12+K12+J12+H12+F12</f>
        <v>134.24857</v>
      </c>
    </row>
    <row r="13" spans="1:19" s="23" customFormat="1" ht="43.5">
      <c r="A13" s="597"/>
      <c r="B13" s="598"/>
      <c r="C13" s="561" t="s">
        <v>21</v>
      </c>
      <c r="D13" s="599" t="s">
        <v>26</v>
      </c>
      <c r="E13" s="598"/>
      <c r="F13" s="600"/>
      <c r="G13" s="598"/>
      <c r="H13" s="600"/>
      <c r="I13" s="601"/>
      <c r="J13" s="1195">
        <v>101.25</v>
      </c>
      <c r="K13" s="1196"/>
      <c r="L13" s="1197"/>
      <c r="M13" s="1198"/>
      <c r="N13" s="1186">
        <f>L13+K13+J13+H13+F13</f>
        <v>101.25</v>
      </c>
    </row>
    <row r="14" spans="1:19" s="23" customFormat="1" ht="22.5" thickBot="1">
      <c r="A14" s="602"/>
      <c r="B14" s="603"/>
      <c r="C14" s="604"/>
      <c r="D14" s="574" t="s">
        <v>288</v>
      </c>
      <c r="E14" s="603"/>
      <c r="F14" s="605"/>
      <c r="G14" s="603"/>
      <c r="H14" s="605"/>
      <c r="I14" s="606"/>
      <c r="J14" s="1199">
        <f>SUM(J9:J13)</f>
        <v>395.38157000000001</v>
      </c>
      <c r="K14" s="1200"/>
      <c r="L14" s="1199">
        <f t="shared" ref="L14:N14" si="1">SUM(L9:L13)</f>
        <v>0.24</v>
      </c>
      <c r="M14" s="1201"/>
      <c r="N14" s="1202">
        <f t="shared" si="1"/>
        <v>395.62157000000002</v>
      </c>
    </row>
    <row r="15" spans="1:19" s="23" customFormat="1" ht="22.5" thickTop="1">
      <c r="A15" s="607"/>
      <c r="B15" s="577"/>
      <c r="C15" s="578"/>
      <c r="D15" s="608"/>
      <c r="E15" s="577"/>
      <c r="F15" s="592"/>
      <c r="G15" s="577"/>
      <c r="H15" s="592"/>
      <c r="I15" s="593"/>
      <c r="J15" s="594"/>
      <c r="K15" s="595"/>
      <c r="L15" s="596"/>
      <c r="M15" s="582"/>
      <c r="N15" s="583"/>
    </row>
    <row r="16" spans="1:19" s="23" customFormat="1" ht="43.5">
      <c r="A16" s="609" t="s">
        <v>27</v>
      </c>
      <c r="B16" s="585"/>
      <c r="C16" s="610" t="s">
        <v>14</v>
      </c>
      <c r="D16" s="599" t="s">
        <v>28</v>
      </c>
      <c r="E16" s="611"/>
      <c r="F16" s="590"/>
      <c r="G16" s="612"/>
      <c r="H16" s="613">
        <v>290.25</v>
      </c>
      <c r="I16" s="614"/>
      <c r="J16" s="613"/>
      <c r="K16" s="612"/>
      <c r="L16" s="612"/>
      <c r="M16" s="555">
        <f>G16+E16</f>
        <v>0</v>
      </c>
      <c r="N16" s="560">
        <f>L16+K16+J16+H16+F16</f>
        <v>290.25</v>
      </c>
      <c r="O16" s="24"/>
      <c r="P16" s="24"/>
      <c r="Q16" s="24"/>
    </row>
    <row r="17" spans="1:17" s="23" customFormat="1" ht="43.5">
      <c r="A17" s="609"/>
      <c r="B17" s="585"/>
      <c r="C17" s="615" t="s">
        <v>30</v>
      </c>
      <c r="D17" s="586" t="s">
        <v>35</v>
      </c>
      <c r="E17" s="588">
        <v>3</v>
      </c>
      <c r="F17" s="589">
        <v>58.218000000000004</v>
      </c>
      <c r="G17" s="585"/>
      <c r="H17" s="587"/>
      <c r="I17" s="588"/>
      <c r="J17" s="589"/>
      <c r="K17" s="590"/>
      <c r="L17" s="591"/>
      <c r="M17" s="555">
        <f>G17+E17</f>
        <v>3</v>
      </c>
      <c r="N17" s="560">
        <f>L17+K17+J17+H17+F17</f>
        <v>58.218000000000004</v>
      </c>
      <c r="O17" s="24"/>
      <c r="P17" s="24"/>
      <c r="Q17" s="24"/>
    </row>
    <row r="18" spans="1:17" s="23" customFormat="1" ht="23.25">
      <c r="A18" s="609"/>
      <c r="B18" s="585"/>
      <c r="C18" s="561"/>
      <c r="D18" s="616" t="s">
        <v>38</v>
      </c>
      <c r="E18" s="585"/>
      <c r="F18" s="587"/>
      <c r="G18" s="585"/>
      <c r="H18" s="587"/>
      <c r="I18" s="588"/>
      <c r="J18" s="589"/>
      <c r="K18" s="590"/>
      <c r="L18" s="591"/>
      <c r="M18" s="555"/>
      <c r="N18" s="560"/>
      <c r="O18" s="24"/>
      <c r="P18" s="24"/>
      <c r="Q18" s="24"/>
    </row>
    <row r="19" spans="1:17" s="23" customFormat="1" ht="43.5">
      <c r="A19" s="609"/>
      <c r="B19" s="585"/>
      <c r="C19" s="617" t="s">
        <v>21</v>
      </c>
      <c r="D19" s="618" t="s">
        <v>39</v>
      </c>
      <c r="E19" s="598"/>
      <c r="F19" s="600"/>
      <c r="G19" s="598"/>
      <c r="H19" s="600"/>
      <c r="I19" s="601"/>
      <c r="J19" s="1209"/>
      <c r="K19" s="1210"/>
      <c r="L19" s="1209">
        <v>44.2</v>
      </c>
      <c r="M19" s="1207">
        <f t="shared" ref="M19:M27" si="2">G19+E19</f>
        <v>0</v>
      </c>
      <c r="N19" s="1211">
        <f>SUM(L19,K19,J19,H19,F19)</f>
        <v>44.2</v>
      </c>
      <c r="O19" s="24"/>
      <c r="P19" s="24"/>
      <c r="Q19" s="24"/>
    </row>
    <row r="20" spans="1:17" s="23" customFormat="1">
      <c r="A20" s="584"/>
      <c r="B20" s="585"/>
      <c r="C20" s="561"/>
      <c r="D20" s="616" t="s">
        <v>29</v>
      </c>
      <c r="E20" s="585"/>
      <c r="F20" s="587"/>
      <c r="G20" s="585"/>
      <c r="H20" s="587"/>
      <c r="I20" s="588"/>
      <c r="J20" s="1212"/>
      <c r="K20" s="1213"/>
      <c r="L20" s="1214"/>
      <c r="M20" s="1208">
        <f t="shared" si="2"/>
        <v>0</v>
      </c>
      <c r="N20" s="1211">
        <f t="shared" ref="N20:N26" si="3">L20+K20+J20+H20+F20</f>
        <v>0</v>
      </c>
    </row>
    <row r="21" spans="1:17" s="23" customFormat="1" ht="43.5">
      <c r="A21" s="584"/>
      <c r="B21" s="585"/>
      <c r="C21" s="561" t="s">
        <v>30</v>
      </c>
      <c r="D21" s="586" t="s">
        <v>31</v>
      </c>
      <c r="E21" s="585"/>
      <c r="F21" s="587"/>
      <c r="G21" s="585"/>
      <c r="H21" s="587"/>
      <c r="I21" s="588"/>
      <c r="J21" s="1215">
        <v>280.83949999999999</v>
      </c>
      <c r="K21" s="1213"/>
      <c r="L21" s="1214"/>
      <c r="M21" s="1208">
        <f t="shared" si="2"/>
        <v>0</v>
      </c>
      <c r="N21" s="1211">
        <f t="shared" si="3"/>
        <v>280.83949999999999</v>
      </c>
    </row>
    <row r="22" spans="1:17" s="23" customFormat="1" ht="43.5">
      <c r="A22" s="584"/>
      <c r="B22" s="585"/>
      <c r="C22" s="561" t="s">
        <v>30</v>
      </c>
      <c r="D22" s="586" t="s">
        <v>32</v>
      </c>
      <c r="E22" s="588">
        <v>6</v>
      </c>
      <c r="F22" s="1203">
        <v>421.76299999999998</v>
      </c>
      <c r="G22" s="585"/>
      <c r="H22" s="1205"/>
      <c r="I22" s="588"/>
      <c r="J22" s="1215"/>
      <c r="K22" s="1213"/>
      <c r="L22" s="1214"/>
      <c r="M22" s="1208">
        <f t="shared" si="2"/>
        <v>6</v>
      </c>
      <c r="N22" s="1211">
        <f t="shared" si="3"/>
        <v>421.76299999999998</v>
      </c>
      <c r="O22" s="25"/>
      <c r="P22" s="25"/>
      <c r="Q22" s="25"/>
    </row>
    <row r="23" spans="1:17" s="23" customFormat="1" ht="43.5">
      <c r="A23" s="584"/>
      <c r="B23" s="585"/>
      <c r="C23" s="561" t="s">
        <v>21</v>
      </c>
      <c r="D23" s="586" t="s">
        <v>570</v>
      </c>
      <c r="E23" s="585"/>
      <c r="F23" s="587"/>
      <c r="G23" s="585"/>
      <c r="H23" s="1205"/>
      <c r="I23" s="588"/>
      <c r="J23" s="1215">
        <v>41.1</v>
      </c>
      <c r="K23" s="1213"/>
      <c r="L23" s="1214"/>
      <c r="M23" s="1208">
        <f t="shared" si="2"/>
        <v>0</v>
      </c>
      <c r="N23" s="1211">
        <f t="shared" si="3"/>
        <v>41.1</v>
      </c>
    </row>
    <row r="24" spans="1:17" s="23" customFormat="1" ht="43.5">
      <c r="A24" s="584"/>
      <c r="B24" s="585"/>
      <c r="C24" s="561" t="s">
        <v>21</v>
      </c>
      <c r="D24" s="586" t="s">
        <v>33</v>
      </c>
      <c r="E24" s="585"/>
      <c r="F24" s="587"/>
      <c r="G24" s="585"/>
      <c r="H24" s="1205"/>
      <c r="I24" s="588"/>
      <c r="J24" s="1215">
        <v>470.565</v>
      </c>
      <c r="K24" s="1213"/>
      <c r="L24" s="1214"/>
      <c r="M24" s="1208">
        <f t="shared" si="2"/>
        <v>0</v>
      </c>
      <c r="N24" s="1211">
        <f t="shared" si="3"/>
        <v>470.565</v>
      </c>
    </row>
    <row r="25" spans="1:17" s="23" customFormat="1" ht="43.5">
      <c r="A25" s="584"/>
      <c r="B25" s="585"/>
      <c r="C25" s="561" t="s">
        <v>21</v>
      </c>
      <c r="D25" s="586" t="s">
        <v>34</v>
      </c>
      <c r="E25" s="585"/>
      <c r="F25" s="587"/>
      <c r="G25" s="585"/>
      <c r="H25" s="1205"/>
      <c r="I25" s="588"/>
      <c r="J25" s="1215">
        <v>32.69</v>
      </c>
      <c r="K25" s="1213"/>
      <c r="L25" s="1214"/>
      <c r="M25" s="1208">
        <f t="shared" si="2"/>
        <v>0</v>
      </c>
      <c r="N25" s="1211">
        <f t="shared" si="3"/>
        <v>32.69</v>
      </c>
    </row>
    <row r="26" spans="1:17" s="27" customFormat="1" ht="18.75" customHeight="1">
      <c r="A26" s="584"/>
      <c r="B26" s="585"/>
      <c r="C26" s="619"/>
      <c r="D26" s="616" t="s">
        <v>36</v>
      </c>
      <c r="E26" s="585"/>
      <c r="F26" s="587"/>
      <c r="G26" s="585"/>
      <c r="H26" s="1205"/>
      <c r="I26" s="588"/>
      <c r="J26" s="1215"/>
      <c r="K26" s="1213"/>
      <c r="L26" s="1214"/>
      <c r="M26" s="1208">
        <f t="shared" si="2"/>
        <v>0</v>
      </c>
      <c r="N26" s="1211">
        <f t="shared" si="3"/>
        <v>0</v>
      </c>
    </row>
    <row r="27" spans="1:17" s="27" customFormat="1" ht="43.5">
      <c r="A27" s="584"/>
      <c r="B27" s="585"/>
      <c r="C27" s="561" t="s">
        <v>21</v>
      </c>
      <c r="D27" s="620" t="s">
        <v>37</v>
      </c>
      <c r="E27" s="585"/>
      <c r="F27" s="1203">
        <v>138.85</v>
      </c>
      <c r="G27" s="585"/>
      <c r="H27" s="1205"/>
      <c r="I27" s="588"/>
      <c r="J27" s="1216"/>
      <c r="K27" s="1213"/>
      <c r="L27" s="1214"/>
      <c r="M27" s="1208">
        <f t="shared" si="2"/>
        <v>0</v>
      </c>
      <c r="N27" s="1211">
        <f>SUM(L27,K27,J27,H27,F27)</f>
        <v>138.85</v>
      </c>
      <c r="O27" s="444"/>
    </row>
    <row r="28" spans="1:17" s="26" customFormat="1" ht="19.5" customHeight="1">
      <c r="A28" s="621"/>
      <c r="B28" s="622"/>
      <c r="C28" s="623"/>
      <c r="D28" s="574" t="s">
        <v>288</v>
      </c>
      <c r="E28" s="624">
        <f t="shared" ref="E28:M28" si="4">SUM(E16:E27)</f>
        <v>9</v>
      </c>
      <c r="F28" s="1204">
        <f t="shared" si="4"/>
        <v>618.83100000000002</v>
      </c>
      <c r="G28" s="625">
        <f t="shared" si="4"/>
        <v>0</v>
      </c>
      <c r="H28" s="1206">
        <f t="shared" si="4"/>
        <v>290.25</v>
      </c>
      <c r="I28" s="625">
        <f t="shared" si="4"/>
        <v>0</v>
      </c>
      <c r="J28" s="1206">
        <f t="shared" si="4"/>
        <v>825.19450000000006</v>
      </c>
      <c r="K28" s="1206">
        <f t="shared" si="4"/>
        <v>0</v>
      </c>
      <c r="L28" s="1206">
        <f t="shared" si="4"/>
        <v>44.2</v>
      </c>
      <c r="M28" s="1206">
        <f t="shared" si="4"/>
        <v>9</v>
      </c>
      <c r="N28" s="1217">
        <f>SUM(N16:N27)</f>
        <v>1778.4754999999998</v>
      </c>
    </row>
    <row r="29" spans="1:17" ht="22.5" thickBot="1">
      <c r="A29" s="626"/>
      <c r="B29" s="606"/>
      <c r="C29" s="627"/>
      <c r="D29" s="215" t="s">
        <v>8</v>
      </c>
      <c r="E29" s="1218">
        <f t="shared" ref="E29:M29" si="5">E28+E14+E8</f>
        <v>9</v>
      </c>
      <c r="F29" s="1219">
        <f t="shared" si="5"/>
        <v>618.83100000000002</v>
      </c>
      <c r="G29" s="1220">
        <f t="shared" si="5"/>
        <v>0</v>
      </c>
      <c r="H29" s="1221">
        <f t="shared" si="5"/>
        <v>1795.9859799999999</v>
      </c>
      <c r="I29" s="1220">
        <f t="shared" si="5"/>
        <v>0</v>
      </c>
      <c r="J29" s="1221">
        <f t="shared" si="5"/>
        <v>1220.5760700000001</v>
      </c>
      <c r="K29" s="1221">
        <f t="shared" si="5"/>
        <v>0</v>
      </c>
      <c r="L29" s="1222">
        <f>L28+L14+L8</f>
        <v>44.440000000000005</v>
      </c>
      <c r="M29" s="1221">
        <f t="shared" si="5"/>
        <v>9</v>
      </c>
      <c r="N29" s="1222">
        <f>N28+N14+N8</f>
        <v>3679.8330499999997</v>
      </c>
    </row>
    <row r="30" spans="1:17" s="28" customFormat="1" ht="19.5" customHeight="1" thickTop="1">
      <c r="B30" s="29"/>
      <c r="C30" s="29"/>
      <c r="I30" s="30"/>
      <c r="J30" s="31"/>
      <c r="N30" s="31"/>
    </row>
    <row r="31" spans="1:17" s="28" customFormat="1" ht="17.25">
      <c r="B31" s="29"/>
      <c r="C31" s="29"/>
      <c r="I31" s="30"/>
      <c r="J31" s="31"/>
      <c r="N31" s="216"/>
    </row>
    <row r="32" spans="1:17" s="28" customFormat="1" ht="17.25">
      <c r="B32" s="29"/>
      <c r="C32" s="29"/>
      <c r="I32" s="30"/>
      <c r="J32" s="31"/>
      <c r="N32" s="31"/>
    </row>
    <row r="33" spans="1:14" s="28" customFormat="1" ht="17.25">
      <c r="B33" s="29"/>
      <c r="C33" s="29"/>
      <c r="I33" s="30"/>
      <c r="J33" s="31"/>
      <c r="N33" s="31"/>
    </row>
    <row r="34" spans="1:14" s="28" customFormat="1" ht="17.25">
      <c r="B34" s="29"/>
      <c r="C34" s="29"/>
      <c r="I34" s="30"/>
      <c r="J34" s="31"/>
      <c r="N34" s="31"/>
    </row>
    <row r="35" spans="1:14" s="28" customFormat="1" ht="17.25">
      <c r="B35" s="29"/>
      <c r="C35" s="29"/>
      <c r="I35" s="30"/>
      <c r="J35" s="31"/>
      <c r="N35" s="31"/>
    </row>
    <row r="36" spans="1:14" s="28" customFormat="1" ht="17.25">
      <c r="B36" s="29"/>
      <c r="C36" s="29"/>
      <c r="I36" s="30"/>
      <c r="J36" s="31"/>
      <c r="N36" s="31"/>
    </row>
    <row r="37" spans="1:14" s="28" customFormat="1" ht="17.25">
      <c r="B37" s="29"/>
      <c r="C37" s="29"/>
      <c r="I37" s="30"/>
      <c r="J37" s="31"/>
      <c r="N37" s="31"/>
    </row>
    <row r="38" spans="1:14" s="28" customFormat="1" ht="17.25">
      <c r="B38" s="29"/>
      <c r="C38" s="29"/>
      <c r="I38" s="30"/>
      <c r="J38" s="31"/>
      <c r="N38" s="31"/>
    </row>
    <row r="39" spans="1:14" s="28" customFormat="1" ht="17.25">
      <c r="B39" s="29"/>
      <c r="C39" s="29"/>
      <c r="I39" s="30"/>
      <c r="J39" s="31"/>
      <c r="N39" s="31"/>
    </row>
    <row r="40" spans="1:14" s="28" customFormat="1" ht="17.25">
      <c r="B40" s="29"/>
      <c r="C40" s="29"/>
      <c r="I40" s="30"/>
      <c r="J40" s="31"/>
      <c r="N40" s="31"/>
    </row>
    <row r="41" spans="1:14" s="28" customFormat="1" ht="17.25">
      <c r="B41" s="29"/>
      <c r="C41" s="29"/>
      <c r="I41" s="30"/>
      <c r="J41" s="31"/>
      <c r="N41" s="31"/>
    </row>
    <row r="42" spans="1:14" s="28" customFormat="1" ht="17.25">
      <c r="B42" s="29"/>
      <c r="C42" s="29"/>
      <c r="I42" s="30"/>
      <c r="J42" s="31"/>
      <c r="N42" s="31"/>
    </row>
    <row r="43" spans="1:14" s="28" customFormat="1" ht="17.25">
      <c r="B43" s="29"/>
      <c r="C43" s="29"/>
      <c r="I43" s="30"/>
      <c r="J43" s="31"/>
      <c r="N43" s="31"/>
    </row>
    <row r="44" spans="1:14" s="28" customFormat="1" ht="17.25">
      <c r="B44" s="29"/>
      <c r="C44" s="29"/>
      <c r="I44" s="30"/>
      <c r="J44" s="31"/>
      <c r="N44" s="31"/>
    </row>
    <row r="45" spans="1:14" s="28" customFormat="1" ht="17.25">
      <c r="B45" s="29"/>
      <c r="C45" s="29"/>
      <c r="I45" s="30"/>
      <c r="J45" s="31"/>
      <c r="N45" s="31"/>
    </row>
    <row r="46" spans="1:14" s="28" customFormat="1" ht="17.25">
      <c r="B46" s="29"/>
      <c r="C46" s="29"/>
      <c r="I46" s="30"/>
      <c r="J46" s="31"/>
      <c r="N46" s="31"/>
    </row>
    <row r="47" spans="1:14" s="28" customFormat="1" ht="17.25">
      <c r="B47" s="29"/>
      <c r="C47" s="29"/>
      <c r="I47" s="30"/>
      <c r="J47" s="31"/>
      <c r="N47" s="31"/>
    </row>
    <row r="48" spans="1:14" s="34" customFormat="1" ht="21">
      <c r="A48" s="32"/>
      <c r="B48" s="33"/>
      <c r="C48" s="33"/>
      <c r="E48" s="32"/>
      <c r="G48" s="32"/>
      <c r="I48" s="32"/>
      <c r="J48" s="35"/>
      <c r="N48" s="35"/>
    </row>
    <row r="49" spans="1:14" s="34" customFormat="1" ht="21">
      <c r="A49" s="32"/>
      <c r="B49" s="33"/>
      <c r="C49" s="33"/>
      <c r="E49" s="32"/>
      <c r="G49" s="32"/>
      <c r="I49" s="32"/>
      <c r="J49" s="35"/>
      <c r="N49" s="35"/>
    </row>
    <row r="50" spans="1:14" s="34" customFormat="1" ht="21">
      <c r="A50" s="32"/>
      <c r="B50" s="33"/>
      <c r="C50" s="33"/>
      <c r="E50" s="32"/>
      <c r="G50" s="32"/>
      <c r="I50" s="32"/>
      <c r="J50" s="35"/>
      <c r="N50" s="35"/>
    </row>
    <row r="51" spans="1:14" s="34" customFormat="1" ht="21">
      <c r="A51" s="32"/>
      <c r="B51" s="33"/>
      <c r="C51" s="33"/>
      <c r="E51" s="32"/>
      <c r="G51" s="32"/>
      <c r="I51" s="32"/>
      <c r="J51" s="35"/>
      <c r="N51" s="35"/>
    </row>
    <row r="52" spans="1:14" s="34" customFormat="1" ht="21">
      <c r="A52" s="32"/>
      <c r="B52" s="33"/>
      <c r="C52" s="33"/>
      <c r="E52" s="32"/>
      <c r="G52" s="32"/>
      <c r="I52" s="32"/>
      <c r="J52" s="35"/>
      <c r="N52" s="35"/>
    </row>
    <row r="53" spans="1:14" s="34" customFormat="1" ht="21">
      <c r="A53" s="32"/>
      <c r="B53" s="33"/>
      <c r="C53" s="33"/>
      <c r="E53" s="32"/>
      <c r="G53" s="32"/>
      <c r="I53" s="32"/>
      <c r="J53" s="35"/>
      <c r="N53" s="35"/>
    </row>
    <row r="54" spans="1:14" s="34" customFormat="1" ht="21">
      <c r="A54" s="32"/>
      <c r="B54" s="33"/>
      <c r="C54" s="33"/>
      <c r="E54" s="32"/>
      <c r="G54" s="32"/>
      <c r="I54" s="32"/>
      <c r="J54" s="35"/>
      <c r="N54" s="35"/>
    </row>
    <row r="55" spans="1:14" s="34" customFormat="1" ht="21">
      <c r="A55" s="32"/>
      <c r="B55" s="33"/>
      <c r="C55" s="33"/>
      <c r="E55" s="32"/>
      <c r="G55" s="32"/>
      <c r="I55" s="32"/>
      <c r="J55" s="35"/>
      <c r="N55" s="35"/>
    </row>
    <row r="56" spans="1:14" s="34" customFormat="1" ht="21">
      <c r="A56" s="32"/>
      <c r="B56" s="33"/>
      <c r="C56" s="33"/>
      <c r="E56" s="32"/>
      <c r="G56" s="32"/>
      <c r="I56" s="32"/>
      <c r="J56" s="35"/>
      <c r="N56" s="35"/>
    </row>
    <row r="57" spans="1:14" s="34" customFormat="1" ht="21">
      <c r="A57" s="32"/>
      <c r="B57" s="33"/>
      <c r="C57" s="33"/>
      <c r="E57" s="32"/>
      <c r="G57" s="32"/>
      <c r="I57" s="32"/>
      <c r="J57" s="35"/>
      <c r="N57" s="35"/>
    </row>
    <row r="58" spans="1:14" s="34" customFormat="1" ht="21">
      <c r="A58" s="32"/>
      <c r="B58" s="33"/>
      <c r="C58" s="33"/>
      <c r="E58" s="32"/>
      <c r="G58" s="32"/>
      <c r="I58" s="32"/>
      <c r="J58" s="35"/>
      <c r="N58" s="35"/>
    </row>
    <row r="59" spans="1:14" s="34" customFormat="1" ht="21">
      <c r="A59" s="32"/>
      <c r="B59" s="33"/>
      <c r="C59" s="33"/>
      <c r="E59" s="32"/>
      <c r="G59" s="32"/>
      <c r="I59" s="32"/>
      <c r="J59" s="35"/>
      <c r="N59" s="35"/>
    </row>
    <row r="60" spans="1:14" s="34" customFormat="1" ht="21">
      <c r="A60" s="32"/>
      <c r="B60" s="33"/>
      <c r="C60" s="33"/>
      <c r="E60" s="32"/>
      <c r="G60" s="32"/>
      <c r="I60" s="32"/>
      <c r="J60" s="35"/>
      <c r="N60" s="35"/>
    </row>
    <row r="61" spans="1:14" s="34" customFormat="1" ht="21">
      <c r="A61" s="32"/>
      <c r="B61" s="33"/>
      <c r="C61" s="33"/>
      <c r="E61" s="32"/>
      <c r="G61" s="32"/>
      <c r="I61" s="32"/>
      <c r="J61" s="35"/>
      <c r="N61" s="35"/>
    </row>
    <row r="62" spans="1:14" s="34" customFormat="1" ht="21">
      <c r="A62" s="32"/>
      <c r="B62" s="33"/>
      <c r="C62" s="33"/>
      <c r="E62" s="32"/>
      <c r="G62" s="32"/>
      <c r="I62" s="32"/>
      <c r="J62" s="35"/>
      <c r="N62" s="35"/>
    </row>
    <row r="63" spans="1:14" s="34" customFormat="1" ht="21">
      <c r="A63" s="32"/>
      <c r="B63" s="33"/>
      <c r="C63" s="33"/>
      <c r="E63" s="32"/>
      <c r="G63" s="32"/>
      <c r="I63" s="32"/>
      <c r="J63" s="35"/>
      <c r="N63" s="35"/>
    </row>
    <row r="64" spans="1:14" s="34" customFormat="1" ht="21">
      <c r="A64" s="32"/>
      <c r="B64" s="33"/>
      <c r="C64" s="33"/>
      <c r="E64" s="32"/>
      <c r="G64" s="32"/>
      <c r="I64" s="32"/>
      <c r="J64" s="35"/>
      <c r="N64" s="35"/>
    </row>
    <row r="65" spans="1:14" s="34" customFormat="1" ht="21">
      <c r="A65" s="32"/>
      <c r="B65" s="33"/>
      <c r="C65" s="33"/>
      <c r="E65" s="32"/>
      <c r="G65" s="32"/>
      <c r="I65" s="32"/>
      <c r="J65" s="35"/>
      <c r="N65" s="35"/>
    </row>
    <row r="66" spans="1:14" s="34" customFormat="1" ht="21">
      <c r="A66" s="32"/>
      <c r="B66" s="33"/>
      <c r="C66" s="33"/>
      <c r="E66" s="32"/>
      <c r="G66" s="32"/>
      <c r="I66" s="32"/>
      <c r="J66" s="35"/>
      <c r="N66" s="35"/>
    </row>
    <row r="67" spans="1:14" s="34" customFormat="1" ht="21">
      <c r="A67" s="32"/>
      <c r="B67" s="33"/>
      <c r="C67" s="33"/>
      <c r="E67" s="32"/>
      <c r="G67" s="32"/>
      <c r="I67" s="32"/>
      <c r="J67" s="35"/>
      <c r="N67" s="35"/>
    </row>
    <row r="68" spans="1:14" s="34" customFormat="1" ht="21">
      <c r="A68" s="32"/>
      <c r="B68" s="33"/>
      <c r="C68" s="33"/>
      <c r="E68" s="32"/>
      <c r="G68" s="32"/>
      <c r="I68" s="32"/>
      <c r="J68" s="35"/>
      <c r="N68" s="35"/>
    </row>
    <row r="69" spans="1:14" s="34" customFormat="1" ht="21">
      <c r="A69" s="32"/>
      <c r="B69" s="33"/>
      <c r="C69" s="33"/>
      <c r="E69" s="32"/>
      <c r="G69" s="32"/>
      <c r="I69" s="32"/>
      <c r="J69" s="35"/>
      <c r="N69" s="35"/>
    </row>
    <row r="70" spans="1:14" s="34" customFormat="1" ht="21">
      <c r="A70" s="32"/>
      <c r="B70" s="33"/>
      <c r="C70" s="33"/>
      <c r="E70" s="32"/>
      <c r="G70" s="32"/>
      <c r="I70" s="32"/>
      <c r="J70" s="35"/>
      <c r="N70" s="35"/>
    </row>
    <row r="71" spans="1:14" s="34" customFormat="1" ht="21">
      <c r="A71" s="32"/>
      <c r="B71" s="33"/>
      <c r="C71" s="33"/>
      <c r="E71" s="32"/>
      <c r="G71" s="32"/>
      <c r="I71" s="32"/>
      <c r="J71" s="35"/>
      <c r="N71" s="35"/>
    </row>
    <row r="72" spans="1:14" s="34" customFormat="1" ht="21">
      <c r="A72" s="32"/>
      <c r="B72" s="33"/>
      <c r="C72" s="33"/>
      <c r="E72" s="32"/>
      <c r="G72" s="32"/>
      <c r="I72" s="32"/>
      <c r="J72" s="35"/>
      <c r="N72" s="35"/>
    </row>
    <row r="73" spans="1:14" s="34" customFormat="1" ht="21">
      <c r="A73" s="32"/>
      <c r="B73" s="33"/>
      <c r="C73" s="33"/>
      <c r="E73" s="32"/>
      <c r="G73" s="32"/>
      <c r="I73" s="32"/>
      <c r="J73" s="35"/>
      <c r="N73" s="35"/>
    </row>
    <row r="74" spans="1:14" s="34" customFormat="1" ht="21">
      <c r="A74" s="32"/>
      <c r="B74" s="33"/>
      <c r="C74" s="33"/>
      <c r="E74" s="32"/>
      <c r="G74" s="32"/>
      <c r="I74" s="32"/>
      <c r="J74" s="35"/>
      <c r="N74" s="35"/>
    </row>
    <row r="75" spans="1:14" s="34" customFormat="1" ht="21">
      <c r="A75" s="32"/>
      <c r="B75" s="33"/>
      <c r="C75" s="33"/>
      <c r="E75" s="32"/>
      <c r="G75" s="32"/>
      <c r="I75" s="32"/>
      <c r="J75" s="35"/>
      <c r="N75" s="35"/>
    </row>
    <row r="76" spans="1:14" s="34" customFormat="1" ht="21">
      <c r="A76" s="32"/>
      <c r="B76" s="33"/>
      <c r="C76" s="33"/>
      <c r="E76" s="32"/>
      <c r="G76" s="32"/>
      <c r="I76" s="32"/>
      <c r="J76" s="35"/>
      <c r="N76" s="35"/>
    </row>
    <row r="77" spans="1:14" s="34" customFormat="1" ht="21">
      <c r="A77" s="32"/>
      <c r="B77" s="33"/>
      <c r="C77" s="33"/>
      <c r="E77" s="32"/>
      <c r="G77" s="32"/>
      <c r="I77" s="32"/>
      <c r="J77" s="35"/>
      <c r="N77" s="35"/>
    </row>
    <row r="78" spans="1:14" s="34" customFormat="1" ht="21">
      <c r="A78" s="32"/>
      <c r="B78" s="33"/>
      <c r="C78" s="33"/>
      <c r="E78" s="32"/>
      <c r="G78" s="32"/>
      <c r="I78" s="32"/>
      <c r="J78" s="35"/>
      <c r="N78" s="35"/>
    </row>
    <row r="79" spans="1:14" s="34" customFormat="1" ht="21">
      <c r="A79" s="32"/>
      <c r="B79" s="33"/>
      <c r="C79" s="33"/>
      <c r="E79" s="32"/>
      <c r="G79" s="32"/>
      <c r="I79" s="32"/>
      <c r="J79" s="35"/>
      <c r="N79" s="35"/>
    </row>
    <row r="80" spans="1:14" s="34" customFormat="1" ht="21">
      <c r="A80" s="32"/>
      <c r="B80" s="33"/>
      <c r="C80" s="33"/>
      <c r="E80" s="32"/>
      <c r="G80" s="32"/>
      <c r="I80" s="32"/>
      <c r="J80" s="35"/>
      <c r="N80" s="35"/>
    </row>
    <row r="81" spans="1:14" s="34" customFormat="1" ht="21">
      <c r="A81" s="32"/>
      <c r="B81" s="33"/>
      <c r="C81" s="33"/>
      <c r="E81" s="32"/>
      <c r="G81" s="32"/>
      <c r="I81" s="32"/>
      <c r="J81" s="35"/>
      <c r="N81" s="35"/>
    </row>
    <row r="82" spans="1:14" s="34" customFormat="1" ht="21">
      <c r="A82" s="32"/>
      <c r="B82" s="33"/>
      <c r="C82" s="33"/>
      <c r="E82" s="32"/>
      <c r="G82" s="32"/>
      <c r="I82" s="32"/>
      <c r="J82" s="35"/>
      <c r="N82" s="35"/>
    </row>
    <row r="83" spans="1:14" s="34" customFormat="1" ht="21">
      <c r="A83" s="32"/>
      <c r="B83" s="33"/>
      <c r="C83" s="33"/>
      <c r="E83" s="32"/>
      <c r="G83" s="32"/>
      <c r="I83" s="32"/>
      <c r="J83" s="35"/>
      <c r="N83" s="35"/>
    </row>
    <row r="84" spans="1:14" s="34" customFormat="1" ht="21">
      <c r="A84" s="32"/>
      <c r="B84" s="33"/>
      <c r="C84" s="33"/>
      <c r="E84" s="32"/>
      <c r="G84" s="32"/>
      <c r="I84" s="32"/>
      <c r="J84" s="35"/>
      <c r="N84" s="35"/>
    </row>
    <row r="85" spans="1:14" s="34" customFormat="1" ht="21">
      <c r="A85" s="32"/>
      <c r="B85" s="33"/>
      <c r="C85" s="33"/>
      <c r="E85" s="32"/>
      <c r="G85" s="32"/>
      <c r="I85" s="32"/>
      <c r="J85" s="35"/>
      <c r="N85" s="35"/>
    </row>
    <row r="86" spans="1:14" s="34" customFormat="1" ht="21">
      <c r="A86" s="32"/>
      <c r="B86" s="33"/>
      <c r="C86" s="33"/>
      <c r="E86" s="32"/>
      <c r="G86" s="32"/>
      <c r="I86" s="32"/>
      <c r="J86" s="35"/>
      <c r="N86" s="35"/>
    </row>
    <row r="87" spans="1:14" s="34" customFormat="1" ht="21">
      <c r="A87" s="32"/>
      <c r="B87" s="33"/>
      <c r="C87" s="33"/>
      <c r="E87" s="32"/>
      <c r="G87" s="32"/>
      <c r="I87" s="32"/>
      <c r="J87" s="35"/>
      <c r="N87" s="35"/>
    </row>
    <row r="88" spans="1:14" s="34" customFormat="1" ht="21">
      <c r="A88" s="32"/>
      <c r="B88" s="33"/>
      <c r="C88" s="33"/>
      <c r="E88" s="32"/>
      <c r="G88" s="32"/>
      <c r="I88" s="32"/>
      <c r="J88" s="35"/>
      <c r="N88" s="35"/>
    </row>
    <row r="89" spans="1:14" s="34" customFormat="1" ht="21">
      <c r="A89" s="32"/>
      <c r="B89" s="33"/>
      <c r="C89" s="33"/>
      <c r="E89" s="32"/>
      <c r="G89" s="32"/>
      <c r="I89" s="32"/>
      <c r="J89" s="35"/>
      <c r="N89" s="35"/>
    </row>
    <row r="90" spans="1:14" s="34" customFormat="1" ht="21">
      <c r="A90" s="32"/>
      <c r="B90" s="33"/>
      <c r="C90" s="33"/>
      <c r="E90" s="32"/>
      <c r="G90" s="32"/>
      <c r="I90" s="32"/>
      <c r="J90" s="35"/>
      <c r="N90" s="35"/>
    </row>
    <row r="91" spans="1:14" s="34" customFormat="1" ht="21">
      <c r="A91" s="32"/>
      <c r="B91" s="33"/>
      <c r="C91" s="33"/>
      <c r="E91" s="32"/>
      <c r="G91" s="32"/>
      <c r="I91" s="32"/>
      <c r="J91" s="35"/>
      <c r="N91" s="35"/>
    </row>
    <row r="92" spans="1:14" s="34" customFormat="1" ht="21">
      <c r="A92" s="32"/>
      <c r="B92" s="33"/>
      <c r="C92" s="33"/>
      <c r="E92" s="32"/>
      <c r="G92" s="32"/>
      <c r="I92" s="32"/>
      <c r="J92" s="35"/>
      <c r="N92" s="35"/>
    </row>
    <row r="93" spans="1:14" s="34" customFormat="1" ht="21">
      <c r="A93" s="32"/>
      <c r="B93" s="33"/>
      <c r="C93" s="33"/>
      <c r="E93" s="32"/>
      <c r="G93" s="32"/>
      <c r="I93" s="32"/>
      <c r="J93" s="35"/>
      <c r="N93" s="35"/>
    </row>
    <row r="94" spans="1:14" s="34" customFormat="1" ht="21">
      <c r="A94" s="32"/>
      <c r="B94" s="33"/>
      <c r="C94" s="33"/>
      <c r="E94" s="32"/>
      <c r="G94" s="32"/>
      <c r="I94" s="32"/>
      <c r="J94" s="35"/>
      <c r="N94" s="35"/>
    </row>
    <row r="95" spans="1:14" s="34" customFormat="1" ht="21">
      <c r="A95" s="32"/>
      <c r="B95" s="33"/>
      <c r="C95" s="33"/>
      <c r="E95" s="32"/>
      <c r="G95" s="32"/>
      <c r="I95" s="32"/>
      <c r="J95" s="35"/>
      <c r="N95" s="35"/>
    </row>
    <row r="96" spans="1:14" s="34" customFormat="1" ht="21">
      <c r="A96" s="32"/>
      <c r="B96" s="33"/>
      <c r="C96" s="33"/>
      <c r="E96" s="32"/>
      <c r="G96" s="32"/>
      <c r="I96" s="32"/>
      <c r="J96" s="35"/>
      <c r="N96" s="35"/>
    </row>
    <row r="97" spans="1:14" s="34" customFormat="1" ht="21">
      <c r="A97" s="32"/>
      <c r="B97" s="33"/>
      <c r="C97" s="33"/>
      <c r="E97" s="32"/>
      <c r="G97" s="32"/>
      <c r="I97" s="32"/>
      <c r="J97" s="35"/>
      <c r="N97" s="35"/>
    </row>
    <row r="98" spans="1:14" s="34" customFormat="1" ht="21">
      <c r="A98" s="32"/>
      <c r="B98" s="33"/>
      <c r="C98" s="33"/>
      <c r="E98" s="32"/>
      <c r="G98" s="32"/>
      <c r="I98" s="32"/>
      <c r="J98" s="35"/>
      <c r="N98" s="35"/>
    </row>
    <row r="99" spans="1:14" s="34" customFormat="1" ht="21">
      <c r="A99" s="32"/>
      <c r="B99" s="33"/>
      <c r="C99" s="33"/>
      <c r="E99" s="32"/>
      <c r="G99" s="32"/>
      <c r="I99" s="32"/>
      <c r="J99" s="35"/>
      <c r="N99" s="35"/>
    </row>
    <row r="100" spans="1:14" s="34" customFormat="1" ht="21">
      <c r="A100" s="32"/>
      <c r="B100" s="33"/>
      <c r="C100" s="33"/>
      <c r="E100" s="32"/>
      <c r="G100" s="32"/>
      <c r="I100" s="32"/>
      <c r="J100" s="35"/>
      <c r="N100" s="35"/>
    </row>
    <row r="101" spans="1:14" s="34" customFormat="1" ht="21">
      <c r="A101" s="32"/>
      <c r="B101" s="33"/>
      <c r="C101" s="33"/>
      <c r="E101" s="32"/>
      <c r="G101" s="32"/>
      <c r="I101" s="32"/>
      <c r="J101" s="35"/>
      <c r="N101" s="35"/>
    </row>
    <row r="102" spans="1:14" s="34" customFormat="1" ht="21">
      <c r="A102" s="32"/>
      <c r="B102" s="33"/>
      <c r="C102" s="33"/>
      <c r="E102" s="32"/>
      <c r="G102" s="32"/>
      <c r="I102" s="32"/>
      <c r="J102" s="35"/>
      <c r="N102" s="35"/>
    </row>
    <row r="103" spans="1:14" s="34" customFormat="1" ht="21">
      <c r="A103" s="32"/>
      <c r="B103" s="33"/>
      <c r="C103" s="33"/>
      <c r="E103" s="32"/>
      <c r="G103" s="32"/>
      <c r="I103" s="32"/>
      <c r="J103" s="35"/>
      <c r="N103" s="35"/>
    </row>
    <row r="104" spans="1:14" s="34" customFormat="1" ht="21">
      <c r="A104" s="32"/>
      <c r="B104" s="33"/>
      <c r="C104" s="33"/>
      <c r="E104" s="32"/>
      <c r="G104" s="32"/>
      <c r="I104" s="32"/>
      <c r="J104" s="35"/>
      <c r="N104" s="35"/>
    </row>
    <row r="105" spans="1:14" s="34" customFormat="1" ht="21">
      <c r="A105" s="32"/>
      <c r="B105" s="33"/>
      <c r="C105" s="33"/>
      <c r="E105" s="32"/>
      <c r="G105" s="32"/>
      <c r="I105" s="32"/>
      <c r="J105" s="35"/>
      <c r="N105" s="35"/>
    </row>
    <row r="106" spans="1:14" s="34" customFormat="1" ht="21">
      <c r="A106" s="32"/>
      <c r="B106" s="33"/>
      <c r="C106" s="33"/>
      <c r="E106" s="32"/>
      <c r="G106" s="32"/>
      <c r="I106" s="32"/>
      <c r="J106" s="35"/>
      <c r="N106" s="35"/>
    </row>
    <row r="107" spans="1:14" s="34" customFormat="1" ht="21">
      <c r="A107" s="32"/>
      <c r="B107" s="33"/>
      <c r="C107" s="33"/>
      <c r="E107" s="32"/>
      <c r="G107" s="32"/>
      <c r="I107" s="32"/>
      <c r="J107" s="35"/>
      <c r="N107" s="35"/>
    </row>
    <row r="108" spans="1:14" s="34" customFormat="1" ht="21">
      <c r="A108" s="32"/>
      <c r="B108" s="33"/>
      <c r="C108" s="33"/>
      <c r="E108" s="32"/>
      <c r="G108" s="32"/>
      <c r="I108" s="32"/>
      <c r="J108" s="35"/>
      <c r="N108" s="35"/>
    </row>
    <row r="109" spans="1:14" s="34" customFormat="1" ht="21">
      <c r="A109" s="32"/>
      <c r="B109" s="33"/>
      <c r="C109" s="33"/>
      <c r="E109" s="32"/>
      <c r="G109" s="32"/>
      <c r="I109" s="32"/>
      <c r="J109" s="35"/>
      <c r="N109" s="35"/>
    </row>
    <row r="110" spans="1:14" s="34" customFormat="1" ht="21">
      <c r="A110" s="32"/>
      <c r="B110" s="33"/>
      <c r="C110" s="33"/>
      <c r="E110" s="32"/>
      <c r="G110" s="32"/>
      <c r="I110" s="32"/>
      <c r="J110" s="35"/>
      <c r="N110" s="35"/>
    </row>
    <row r="111" spans="1:14" s="34" customFormat="1" ht="21">
      <c r="A111" s="32"/>
      <c r="B111" s="33"/>
      <c r="C111" s="33"/>
      <c r="E111" s="32"/>
      <c r="G111" s="32"/>
      <c r="I111" s="32"/>
      <c r="J111" s="35"/>
      <c r="N111" s="35"/>
    </row>
    <row r="112" spans="1:14" s="34" customFormat="1" ht="21">
      <c r="A112" s="32"/>
      <c r="B112" s="33"/>
      <c r="C112" s="33"/>
      <c r="E112" s="32"/>
      <c r="G112" s="32"/>
      <c r="I112" s="32"/>
      <c r="J112" s="35"/>
      <c r="N112" s="35"/>
    </row>
    <row r="113" spans="1:14" s="34" customFormat="1" ht="21">
      <c r="A113" s="32"/>
      <c r="B113" s="33"/>
      <c r="C113" s="33"/>
      <c r="E113" s="32"/>
      <c r="G113" s="32"/>
      <c r="I113" s="32"/>
      <c r="J113" s="35"/>
      <c r="N113" s="35"/>
    </row>
    <row r="114" spans="1:14" s="34" customFormat="1" ht="21">
      <c r="A114" s="32"/>
      <c r="B114" s="33"/>
      <c r="C114" s="33"/>
      <c r="E114" s="32"/>
      <c r="G114" s="32"/>
      <c r="I114" s="32"/>
      <c r="J114" s="35"/>
      <c r="N114" s="35"/>
    </row>
    <row r="115" spans="1:14" s="34" customFormat="1" ht="21">
      <c r="A115" s="32"/>
      <c r="B115" s="33"/>
      <c r="C115" s="33"/>
      <c r="E115" s="32"/>
      <c r="G115" s="32"/>
      <c r="I115" s="32"/>
      <c r="J115" s="35"/>
      <c r="N115" s="35"/>
    </row>
    <row r="116" spans="1:14" s="34" customFormat="1" ht="21">
      <c r="A116" s="32"/>
      <c r="B116" s="33"/>
      <c r="C116" s="33"/>
      <c r="E116" s="32"/>
      <c r="G116" s="32"/>
      <c r="I116" s="32"/>
      <c r="J116" s="35"/>
      <c r="N116" s="35"/>
    </row>
    <row r="117" spans="1:14" s="34" customFormat="1" ht="21">
      <c r="A117" s="32"/>
      <c r="B117" s="33"/>
      <c r="C117" s="33"/>
      <c r="E117" s="32"/>
      <c r="G117" s="32"/>
      <c r="I117" s="32"/>
      <c r="J117" s="35"/>
      <c r="N117" s="35"/>
    </row>
    <row r="118" spans="1:14" s="34" customFormat="1" ht="21">
      <c r="A118" s="32"/>
      <c r="B118" s="33"/>
      <c r="C118" s="33"/>
      <c r="E118" s="32"/>
      <c r="G118" s="32"/>
      <c r="I118" s="32"/>
      <c r="J118" s="35"/>
      <c r="N118" s="35"/>
    </row>
    <row r="119" spans="1:14" s="34" customFormat="1" ht="21">
      <c r="A119" s="32"/>
      <c r="B119" s="33"/>
      <c r="C119" s="33"/>
      <c r="E119" s="32"/>
      <c r="G119" s="32"/>
      <c r="I119" s="32"/>
      <c r="J119" s="35"/>
      <c r="N119" s="35"/>
    </row>
    <row r="120" spans="1:14" s="34" customFormat="1" ht="21">
      <c r="A120" s="32"/>
      <c r="B120" s="33"/>
      <c r="C120" s="33"/>
      <c r="E120" s="32"/>
      <c r="G120" s="32"/>
      <c r="I120" s="32"/>
      <c r="J120" s="35"/>
      <c r="N120" s="35"/>
    </row>
    <row r="121" spans="1:14" s="34" customFormat="1" ht="21">
      <c r="A121" s="32"/>
      <c r="B121" s="33"/>
      <c r="C121" s="33"/>
      <c r="E121" s="32"/>
      <c r="G121" s="32"/>
      <c r="I121" s="32"/>
      <c r="J121" s="35"/>
      <c r="N121" s="35"/>
    </row>
    <row r="122" spans="1:14" s="34" customFormat="1">
      <c r="A122" s="6"/>
      <c r="B122" s="2"/>
      <c r="C122" s="2"/>
      <c r="D122" s="5"/>
      <c r="E122" s="6"/>
      <c r="F122" s="5"/>
      <c r="G122" s="6"/>
      <c r="H122" s="5"/>
      <c r="I122" s="32"/>
      <c r="J122" s="35"/>
      <c r="N122" s="35"/>
    </row>
    <row r="123" spans="1:14" s="34" customFormat="1">
      <c r="A123" s="6"/>
      <c r="B123" s="2"/>
      <c r="C123" s="2"/>
      <c r="D123" s="5"/>
      <c r="E123" s="6"/>
      <c r="F123" s="5"/>
      <c r="G123" s="6"/>
      <c r="H123" s="5"/>
      <c r="I123" s="32"/>
      <c r="J123" s="35"/>
      <c r="N123" s="35"/>
    </row>
    <row r="124" spans="1:14" s="34" customFormat="1">
      <c r="A124" s="6"/>
      <c r="B124" s="2"/>
      <c r="C124" s="2"/>
      <c r="D124" s="5"/>
      <c r="E124" s="6"/>
      <c r="F124" s="5"/>
      <c r="G124" s="6"/>
      <c r="H124" s="5"/>
      <c r="I124" s="32"/>
      <c r="J124" s="35"/>
      <c r="N124" s="35"/>
    </row>
    <row r="125" spans="1:14" s="34" customFormat="1">
      <c r="A125" s="6"/>
      <c r="B125" s="2"/>
      <c r="C125" s="2"/>
      <c r="D125" s="5"/>
      <c r="E125" s="6"/>
      <c r="F125" s="5"/>
      <c r="G125" s="6"/>
      <c r="H125" s="5"/>
      <c r="I125" s="32"/>
      <c r="J125" s="35"/>
      <c r="N125" s="35"/>
    </row>
    <row r="126" spans="1:14" s="34" customFormat="1">
      <c r="A126" s="6"/>
      <c r="B126" s="2"/>
      <c r="C126" s="2"/>
      <c r="D126" s="5"/>
      <c r="E126" s="6"/>
      <c r="F126" s="5"/>
      <c r="G126" s="6"/>
      <c r="H126" s="5"/>
      <c r="I126" s="32"/>
      <c r="J126" s="35"/>
      <c r="N126" s="35"/>
    </row>
    <row r="127" spans="1:14" s="34" customFormat="1">
      <c r="A127" s="6"/>
      <c r="B127" s="2"/>
      <c r="C127" s="2"/>
      <c r="D127" s="5"/>
      <c r="E127" s="6"/>
      <c r="F127" s="5"/>
      <c r="G127" s="6"/>
      <c r="H127" s="5"/>
      <c r="I127" s="32"/>
      <c r="J127" s="35"/>
      <c r="N127" s="35"/>
    </row>
    <row r="128" spans="1:14" s="34" customFormat="1">
      <c r="A128" s="6"/>
      <c r="B128" s="2"/>
      <c r="C128" s="2"/>
      <c r="D128" s="5"/>
      <c r="E128" s="6"/>
      <c r="F128" s="5"/>
      <c r="G128" s="6"/>
      <c r="H128" s="5"/>
      <c r="I128" s="32"/>
      <c r="J128" s="35"/>
      <c r="N128" s="35"/>
    </row>
    <row r="129" spans="1:14" s="34" customFormat="1">
      <c r="A129" s="6"/>
      <c r="B129" s="2"/>
      <c r="C129" s="2"/>
      <c r="D129" s="5"/>
      <c r="E129" s="6"/>
      <c r="F129" s="5"/>
      <c r="G129" s="6"/>
      <c r="H129" s="5"/>
      <c r="I129" s="32"/>
      <c r="J129" s="35"/>
      <c r="N129" s="35"/>
    </row>
    <row r="130" spans="1:14" s="34" customFormat="1">
      <c r="A130" s="6"/>
      <c r="B130" s="2"/>
      <c r="C130" s="2"/>
      <c r="D130" s="5"/>
      <c r="E130" s="6"/>
      <c r="F130" s="5"/>
      <c r="G130" s="6"/>
      <c r="H130" s="5"/>
      <c r="I130" s="32"/>
      <c r="J130" s="35"/>
      <c r="N130" s="35"/>
    </row>
    <row r="131" spans="1:14" s="34" customFormat="1">
      <c r="A131" s="6"/>
      <c r="B131" s="2"/>
      <c r="C131" s="2"/>
      <c r="D131" s="5"/>
      <c r="E131" s="6"/>
      <c r="F131" s="5"/>
      <c r="G131" s="6"/>
      <c r="H131" s="5"/>
      <c r="I131" s="32"/>
      <c r="J131" s="35"/>
      <c r="N131" s="35"/>
    </row>
    <row r="132" spans="1:14" s="34" customFormat="1">
      <c r="A132" s="6"/>
      <c r="B132" s="2"/>
      <c r="C132" s="2"/>
      <c r="D132" s="5"/>
      <c r="E132" s="6"/>
      <c r="F132" s="5"/>
      <c r="G132" s="6"/>
      <c r="H132" s="5"/>
      <c r="I132" s="32"/>
      <c r="J132" s="35"/>
      <c r="N132" s="35"/>
    </row>
    <row r="133" spans="1:14" s="34" customFormat="1">
      <c r="A133" s="6"/>
      <c r="B133" s="2"/>
      <c r="C133" s="2"/>
      <c r="D133" s="5"/>
      <c r="E133" s="6"/>
      <c r="F133" s="5"/>
      <c r="G133" s="6"/>
      <c r="H133" s="5"/>
      <c r="I133" s="32"/>
      <c r="J133" s="35"/>
      <c r="N133" s="35"/>
    </row>
    <row r="134" spans="1:14" s="34" customFormat="1">
      <c r="A134" s="6"/>
      <c r="B134" s="2"/>
      <c r="C134" s="2"/>
      <c r="D134" s="5"/>
      <c r="E134" s="6"/>
      <c r="F134" s="5"/>
      <c r="G134" s="6"/>
      <c r="H134" s="5"/>
      <c r="I134" s="32"/>
      <c r="J134" s="35"/>
      <c r="N134" s="35"/>
    </row>
    <row r="135" spans="1:14" s="34" customFormat="1">
      <c r="A135" s="6"/>
      <c r="B135" s="2"/>
      <c r="C135" s="2"/>
      <c r="D135" s="5"/>
      <c r="E135" s="6"/>
      <c r="F135" s="5"/>
      <c r="G135" s="6"/>
      <c r="H135" s="5"/>
      <c r="I135" s="32"/>
      <c r="J135" s="35"/>
      <c r="N135" s="35"/>
    </row>
    <row r="136" spans="1:14" s="34" customFormat="1">
      <c r="A136" s="6"/>
      <c r="B136" s="2"/>
      <c r="C136" s="2"/>
      <c r="D136" s="5"/>
      <c r="E136" s="6"/>
      <c r="F136" s="5"/>
      <c r="G136" s="6"/>
      <c r="H136" s="5"/>
      <c r="I136" s="32"/>
      <c r="J136" s="35"/>
      <c r="N136" s="35"/>
    </row>
    <row r="137" spans="1:14" s="34" customFormat="1">
      <c r="A137" s="6"/>
      <c r="B137" s="2"/>
      <c r="C137" s="2"/>
      <c r="D137" s="5"/>
      <c r="E137" s="6"/>
      <c r="F137" s="5"/>
      <c r="G137" s="6"/>
      <c r="H137" s="5"/>
      <c r="I137" s="32"/>
      <c r="J137" s="35"/>
      <c r="N137" s="35"/>
    </row>
    <row r="138" spans="1:14" s="34" customFormat="1">
      <c r="A138" s="6"/>
      <c r="B138" s="2"/>
      <c r="C138" s="2"/>
      <c r="D138" s="5"/>
      <c r="E138" s="6"/>
      <c r="F138" s="5"/>
      <c r="G138" s="6"/>
      <c r="H138" s="5"/>
      <c r="I138" s="32"/>
      <c r="J138" s="35"/>
      <c r="N138" s="35"/>
    </row>
    <row r="139" spans="1:14" s="34" customFormat="1">
      <c r="A139" s="6"/>
      <c r="B139" s="2"/>
      <c r="C139" s="2"/>
      <c r="D139" s="5"/>
      <c r="E139" s="6"/>
      <c r="F139" s="5"/>
      <c r="G139" s="6"/>
      <c r="H139" s="5"/>
      <c r="I139" s="32"/>
      <c r="J139" s="35"/>
      <c r="N139" s="35"/>
    </row>
    <row r="140" spans="1:14" s="34" customFormat="1">
      <c r="A140" s="6"/>
      <c r="B140" s="2"/>
      <c r="C140" s="2"/>
      <c r="D140" s="5"/>
      <c r="E140" s="6"/>
      <c r="F140" s="5"/>
      <c r="G140" s="6"/>
      <c r="H140" s="5"/>
      <c r="I140" s="32"/>
      <c r="J140" s="35"/>
      <c r="N140" s="35"/>
    </row>
    <row r="141" spans="1:14" s="34" customFormat="1">
      <c r="A141" s="6"/>
      <c r="B141" s="2"/>
      <c r="C141" s="2"/>
      <c r="D141" s="5"/>
      <c r="E141" s="6"/>
      <c r="F141" s="5"/>
      <c r="G141" s="6"/>
      <c r="H141" s="5"/>
      <c r="I141" s="32"/>
      <c r="J141" s="35"/>
      <c r="N141" s="35"/>
    </row>
    <row r="142" spans="1:14" s="34" customFormat="1">
      <c r="A142" s="6"/>
      <c r="B142" s="2"/>
      <c r="C142" s="2"/>
      <c r="D142" s="5"/>
      <c r="E142" s="6"/>
      <c r="F142" s="5"/>
      <c r="G142" s="6"/>
      <c r="H142" s="5"/>
      <c r="I142" s="32"/>
      <c r="J142" s="35"/>
      <c r="N142" s="35"/>
    </row>
    <row r="143" spans="1:14" s="34" customFormat="1">
      <c r="A143" s="6"/>
      <c r="B143" s="2"/>
      <c r="C143" s="2"/>
      <c r="D143" s="5"/>
      <c r="E143" s="6"/>
      <c r="F143" s="5"/>
      <c r="G143" s="6"/>
      <c r="H143" s="5"/>
      <c r="I143" s="32"/>
      <c r="J143" s="35"/>
      <c r="N143" s="35"/>
    </row>
    <row r="144" spans="1:14" s="34" customFormat="1">
      <c r="A144" s="6"/>
      <c r="B144" s="2"/>
      <c r="C144" s="2"/>
      <c r="D144" s="5"/>
      <c r="E144" s="6"/>
      <c r="F144" s="5"/>
      <c r="G144" s="6"/>
      <c r="H144" s="5"/>
      <c r="I144" s="32"/>
      <c r="J144" s="35"/>
      <c r="N144" s="35"/>
    </row>
    <row r="145" spans="1:14" s="34" customFormat="1">
      <c r="A145" s="6"/>
      <c r="B145" s="2"/>
      <c r="C145" s="2"/>
      <c r="D145" s="5"/>
      <c r="E145" s="6"/>
      <c r="F145" s="5"/>
      <c r="G145" s="6"/>
      <c r="H145" s="5"/>
      <c r="I145" s="32"/>
      <c r="J145" s="35"/>
      <c r="N145" s="35"/>
    </row>
    <row r="146" spans="1:14" s="34" customFormat="1">
      <c r="A146" s="6"/>
      <c r="B146" s="2"/>
      <c r="C146" s="2"/>
      <c r="D146" s="5"/>
      <c r="E146" s="6"/>
      <c r="F146" s="5"/>
      <c r="G146" s="6"/>
      <c r="H146" s="5"/>
      <c r="I146" s="32"/>
      <c r="J146" s="35"/>
      <c r="N146" s="35"/>
    </row>
    <row r="147" spans="1:14" s="34" customFormat="1">
      <c r="A147" s="6"/>
      <c r="B147" s="2"/>
      <c r="C147" s="2"/>
      <c r="D147" s="5"/>
      <c r="E147" s="6"/>
      <c r="F147" s="5"/>
      <c r="G147" s="6"/>
      <c r="H147" s="5"/>
      <c r="I147" s="32"/>
      <c r="J147" s="35"/>
      <c r="N147" s="35"/>
    </row>
    <row r="148" spans="1:14" s="34" customFormat="1">
      <c r="A148" s="6"/>
      <c r="B148" s="2"/>
      <c r="C148" s="2"/>
      <c r="D148" s="5"/>
      <c r="E148" s="6"/>
      <c r="F148" s="5"/>
      <c r="G148" s="6"/>
      <c r="H148" s="5"/>
      <c r="I148" s="32"/>
      <c r="J148" s="35"/>
      <c r="N148" s="35"/>
    </row>
    <row r="149" spans="1:14" s="34" customFormat="1">
      <c r="A149" s="6"/>
      <c r="B149" s="2"/>
      <c r="C149" s="2"/>
      <c r="D149" s="5"/>
      <c r="E149" s="6"/>
      <c r="F149" s="5"/>
      <c r="G149" s="6"/>
      <c r="H149" s="5"/>
      <c r="I149" s="32"/>
      <c r="J149" s="35"/>
      <c r="N149" s="35"/>
    </row>
    <row r="150" spans="1:14" s="34" customFormat="1">
      <c r="A150" s="6"/>
      <c r="B150" s="2"/>
      <c r="C150" s="2"/>
      <c r="D150" s="5"/>
      <c r="E150" s="6"/>
      <c r="F150" s="5"/>
      <c r="G150" s="6"/>
      <c r="H150" s="5"/>
      <c r="I150" s="32"/>
      <c r="J150" s="35"/>
      <c r="N150" s="35"/>
    </row>
    <row r="151" spans="1:14" s="34" customFormat="1">
      <c r="A151" s="6"/>
      <c r="B151" s="2"/>
      <c r="C151" s="2"/>
      <c r="D151" s="5"/>
      <c r="E151" s="6"/>
      <c r="F151" s="5"/>
      <c r="G151" s="6"/>
      <c r="H151" s="5"/>
      <c r="I151" s="32"/>
      <c r="J151" s="35"/>
      <c r="N151" s="35"/>
    </row>
    <row r="152" spans="1:14" s="34" customFormat="1">
      <c r="A152" s="6"/>
      <c r="B152" s="2"/>
      <c r="C152" s="2"/>
      <c r="D152" s="5"/>
      <c r="E152" s="6"/>
      <c r="F152" s="5"/>
      <c r="G152" s="6"/>
      <c r="H152" s="5"/>
      <c r="I152" s="32"/>
      <c r="J152" s="35"/>
      <c r="N152" s="35"/>
    </row>
    <row r="153" spans="1:14" s="34" customFormat="1">
      <c r="A153" s="6"/>
      <c r="B153" s="2"/>
      <c r="C153" s="2"/>
      <c r="D153" s="5"/>
      <c r="E153" s="6"/>
      <c r="F153" s="5"/>
      <c r="G153" s="6"/>
      <c r="H153" s="5"/>
      <c r="I153" s="32"/>
      <c r="J153" s="35"/>
      <c r="N153" s="35"/>
    </row>
    <row r="154" spans="1:14" s="34" customFormat="1">
      <c r="A154" s="6"/>
      <c r="B154" s="2"/>
      <c r="C154" s="2"/>
      <c r="D154" s="5"/>
      <c r="E154" s="6"/>
      <c r="F154" s="5"/>
      <c r="G154" s="6"/>
      <c r="H154" s="5"/>
      <c r="I154" s="32"/>
      <c r="J154" s="35"/>
      <c r="N154" s="35"/>
    </row>
    <row r="155" spans="1:14" s="34" customFormat="1">
      <c r="A155" s="6"/>
      <c r="B155" s="2"/>
      <c r="C155" s="2"/>
      <c r="D155" s="5"/>
      <c r="E155" s="6"/>
      <c r="F155" s="5"/>
      <c r="G155" s="6"/>
      <c r="H155" s="5"/>
      <c r="I155" s="32"/>
      <c r="J155" s="35"/>
      <c r="N155" s="35"/>
    </row>
    <row r="156" spans="1:14" s="34" customFormat="1">
      <c r="A156" s="6"/>
      <c r="B156" s="2"/>
      <c r="C156" s="2"/>
      <c r="D156" s="5"/>
      <c r="E156" s="6"/>
      <c r="F156" s="5"/>
      <c r="G156" s="6"/>
      <c r="H156" s="5"/>
      <c r="I156" s="32"/>
      <c r="J156" s="35"/>
      <c r="N156" s="35"/>
    </row>
    <row r="157" spans="1:14" s="34" customFormat="1">
      <c r="A157" s="6"/>
      <c r="B157" s="2"/>
      <c r="C157" s="2"/>
      <c r="D157" s="5"/>
      <c r="E157" s="6"/>
      <c r="F157" s="5"/>
      <c r="G157" s="6"/>
      <c r="H157" s="5"/>
      <c r="I157" s="32"/>
      <c r="J157" s="35"/>
      <c r="N157" s="35"/>
    </row>
    <row r="158" spans="1:14" s="34" customFormat="1">
      <c r="A158" s="6"/>
      <c r="B158" s="2"/>
      <c r="C158" s="2"/>
      <c r="D158" s="5"/>
      <c r="E158" s="6"/>
      <c r="F158" s="5"/>
      <c r="G158" s="6"/>
      <c r="H158" s="5"/>
      <c r="I158" s="32"/>
      <c r="J158" s="35"/>
      <c r="N158" s="35"/>
    </row>
    <row r="159" spans="1:14" s="34" customFormat="1">
      <c r="A159" s="6"/>
      <c r="B159" s="2"/>
      <c r="C159" s="2"/>
      <c r="D159" s="5"/>
      <c r="E159" s="6"/>
      <c r="F159" s="5"/>
      <c r="G159" s="6"/>
      <c r="H159" s="5"/>
      <c r="I159" s="32"/>
      <c r="J159" s="35"/>
      <c r="N159" s="35"/>
    </row>
    <row r="160" spans="1:14" s="34" customFormat="1">
      <c r="A160" s="6"/>
      <c r="B160" s="2"/>
      <c r="C160" s="2"/>
      <c r="D160" s="5"/>
      <c r="E160" s="6"/>
      <c r="F160" s="5"/>
      <c r="G160" s="6"/>
      <c r="H160" s="5"/>
      <c r="I160" s="32"/>
      <c r="J160" s="35"/>
      <c r="N160" s="35"/>
    </row>
    <row r="161" spans="1:14" s="34" customFormat="1">
      <c r="A161" s="6"/>
      <c r="B161" s="2"/>
      <c r="C161" s="2"/>
      <c r="D161" s="5"/>
      <c r="E161" s="6"/>
      <c r="F161" s="5"/>
      <c r="G161" s="6"/>
      <c r="H161" s="5"/>
      <c r="I161" s="32"/>
      <c r="J161" s="35"/>
      <c r="N161" s="35"/>
    </row>
    <row r="162" spans="1:14" s="34" customFormat="1">
      <c r="A162" s="6"/>
      <c r="B162" s="2"/>
      <c r="C162" s="2"/>
      <c r="D162" s="5"/>
      <c r="E162" s="6"/>
      <c r="F162" s="5"/>
      <c r="G162" s="6"/>
      <c r="H162" s="5"/>
      <c r="I162" s="32"/>
      <c r="J162" s="35"/>
      <c r="N162" s="35"/>
    </row>
    <row r="163" spans="1:14" s="34" customFormat="1">
      <c r="A163" s="6"/>
      <c r="B163" s="2"/>
      <c r="C163" s="2"/>
      <c r="D163" s="5"/>
      <c r="E163" s="6"/>
      <c r="F163" s="5"/>
      <c r="G163" s="6"/>
      <c r="H163" s="5"/>
      <c r="I163" s="32"/>
      <c r="J163" s="35"/>
      <c r="N163" s="35"/>
    </row>
    <row r="164" spans="1:14" s="34" customFormat="1">
      <c r="A164" s="6"/>
      <c r="B164" s="2"/>
      <c r="C164" s="2"/>
      <c r="D164" s="5"/>
      <c r="E164" s="6"/>
      <c r="F164" s="5"/>
      <c r="G164" s="6"/>
      <c r="H164" s="5"/>
      <c r="I164" s="32"/>
      <c r="J164" s="35"/>
      <c r="N164" s="35"/>
    </row>
    <row r="165" spans="1:14" s="34" customFormat="1">
      <c r="A165" s="6"/>
      <c r="B165" s="2"/>
      <c r="C165" s="2"/>
      <c r="D165" s="5"/>
      <c r="E165" s="6"/>
      <c r="F165" s="5"/>
      <c r="G165" s="6"/>
      <c r="H165" s="5"/>
      <c r="I165" s="32"/>
      <c r="J165" s="35"/>
      <c r="N165" s="35"/>
    </row>
    <row r="166" spans="1:14" s="34" customFormat="1">
      <c r="A166" s="6"/>
      <c r="B166" s="2"/>
      <c r="C166" s="2"/>
      <c r="D166" s="5"/>
      <c r="E166" s="6"/>
      <c r="F166" s="5"/>
      <c r="G166" s="6"/>
      <c r="H166" s="5"/>
      <c r="I166" s="32"/>
      <c r="J166" s="35"/>
      <c r="N166" s="35"/>
    </row>
    <row r="167" spans="1:14" s="34" customFormat="1">
      <c r="A167" s="6"/>
      <c r="B167" s="2"/>
      <c r="C167" s="2"/>
      <c r="D167" s="5"/>
      <c r="E167" s="6"/>
      <c r="F167" s="5"/>
      <c r="G167" s="6"/>
      <c r="H167" s="5"/>
      <c r="I167" s="32"/>
      <c r="J167" s="35"/>
      <c r="N167" s="35"/>
    </row>
    <row r="168" spans="1:14" s="34" customFormat="1">
      <c r="A168" s="6"/>
      <c r="B168" s="2"/>
      <c r="C168" s="2"/>
      <c r="D168" s="5"/>
      <c r="E168" s="6"/>
      <c r="F168" s="5"/>
      <c r="G168" s="6"/>
      <c r="H168" s="5"/>
      <c r="I168" s="32"/>
      <c r="J168" s="35"/>
      <c r="N168" s="35"/>
    </row>
    <row r="169" spans="1:14" s="34" customFormat="1">
      <c r="A169" s="6"/>
      <c r="B169" s="2"/>
      <c r="C169" s="2"/>
      <c r="D169" s="5"/>
      <c r="E169" s="6"/>
      <c r="F169" s="5"/>
      <c r="G169" s="6"/>
      <c r="H169" s="5"/>
      <c r="I169" s="32"/>
      <c r="J169" s="35"/>
      <c r="N169" s="35"/>
    </row>
    <row r="170" spans="1:14" s="34" customFormat="1">
      <c r="A170" s="6"/>
      <c r="B170" s="2"/>
      <c r="C170" s="2"/>
      <c r="D170" s="5"/>
      <c r="E170" s="6"/>
      <c r="F170" s="5"/>
      <c r="G170" s="6"/>
      <c r="H170" s="5"/>
      <c r="I170" s="32"/>
      <c r="J170" s="35"/>
      <c r="N170" s="35"/>
    </row>
    <row r="171" spans="1:14" s="34" customFormat="1">
      <c r="A171" s="6"/>
      <c r="B171" s="2"/>
      <c r="C171" s="2"/>
      <c r="D171" s="5"/>
      <c r="E171" s="6"/>
      <c r="F171" s="5"/>
      <c r="G171" s="6"/>
      <c r="H171" s="5"/>
      <c r="I171" s="32"/>
      <c r="J171" s="35"/>
      <c r="N171" s="35"/>
    </row>
    <row r="172" spans="1:14" s="34" customFormat="1">
      <c r="A172" s="6"/>
      <c r="B172" s="2"/>
      <c r="C172" s="2"/>
      <c r="D172" s="5"/>
      <c r="E172" s="6"/>
      <c r="F172" s="5"/>
      <c r="G172" s="6"/>
      <c r="H172" s="5"/>
      <c r="I172" s="32"/>
      <c r="J172" s="35"/>
      <c r="N172" s="35"/>
    </row>
    <row r="173" spans="1:14" s="34" customFormat="1">
      <c r="A173" s="6"/>
      <c r="B173" s="2"/>
      <c r="C173" s="2"/>
      <c r="D173" s="5"/>
      <c r="E173" s="6"/>
      <c r="F173" s="5"/>
      <c r="G173" s="6"/>
      <c r="H173" s="5"/>
      <c r="I173" s="32"/>
      <c r="J173" s="35"/>
      <c r="N173" s="35"/>
    </row>
    <row r="174" spans="1:14" s="34" customFormat="1">
      <c r="A174" s="6"/>
      <c r="B174" s="2"/>
      <c r="C174" s="2"/>
      <c r="D174" s="5"/>
      <c r="E174" s="6"/>
      <c r="F174" s="5"/>
      <c r="G174" s="6"/>
      <c r="H174" s="5"/>
      <c r="I174" s="32"/>
      <c r="J174" s="35"/>
      <c r="N174" s="35"/>
    </row>
    <row r="175" spans="1:14" s="34" customFormat="1">
      <c r="A175" s="6"/>
      <c r="B175" s="2"/>
      <c r="C175" s="2"/>
      <c r="D175" s="5"/>
      <c r="E175" s="6"/>
      <c r="F175" s="5"/>
      <c r="G175" s="6"/>
      <c r="H175" s="5"/>
      <c r="I175" s="32"/>
      <c r="J175" s="35"/>
      <c r="N175" s="35"/>
    </row>
    <row r="176" spans="1:14" s="34" customFormat="1">
      <c r="A176" s="6"/>
      <c r="B176" s="2"/>
      <c r="C176" s="2"/>
      <c r="D176" s="5"/>
      <c r="E176" s="6"/>
      <c r="F176" s="5"/>
      <c r="G176" s="6"/>
      <c r="H176" s="5"/>
      <c r="I176" s="32"/>
      <c r="J176" s="35"/>
      <c r="N176" s="35"/>
    </row>
    <row r="177" spans="1:14" s="34" customFormat="1">
      <c r="A177" s="6"/>
      <c r="B177" s="2"/>
      <c r="C177" s="2"/>
      <c r="D177" s="5"/>
      <c r="E177" s="6"/>
      <c r="F177" s="5"/>
      <c r="G177" s="6"/>
      <c r="H177" s="5"/>
      <c r="I177" s="32"/>
      <c r="J177" s="35"/>
      <c r="N177" s="35"/>
    </row>
    <row r="178" spans="1:14" s="34" customFormat="1">
      <c r="A178" s="6"/>
      <c r="B178" s="2"/>
      <c r="C178" s="2"/>
      <c r="D178" s="5"/>
      <c r="E178" s="6"/>
      <c r="F178" s="5"/>
      <c r="G178" s="6"/>
      <c r="H178" s="5"/>
      <c r="I178" s="32"/>
      <c r="J178" s="35"/>
      <c r="N178" s="35"/>
    </row>
  </sheetData>
  <sheetProtection algorithmName="SHA-512" hashValue="cXYE394+IpCLa5r2BNUyCJH6V/7d0Fuyl+Dn871k2nVpEvt86OELoDi7dPNPjabLWKzxHaQaF+NNS3N5Kt97Aw==" saltValue="uijP1VA+yfY1pGm18X1gzA==" spinCount="100000" sheet="1" formatCells="0" formatColumns="0" formatRows="0" insertColumns="0" insertRows="0" insertHyperlinks="0" deleteColumns="0" deleteRows="0"/>
  <mergeCells count="7">
    <mergeCell ref="M2:N2"/>
    <mergeCell ref="A2:A3"/>
    <mergeCell ref="E2:F2"/>
    <mergeCell ref="G2:H2"/>
    <mergeCell ref="I2:J2"/>
    <mergeCell ref="K2:K3"/>
    <mergeCell ref="L2:L3"/>
  </mergeCells>
  <printOptions horizontalCentered="1"/>
  <pageMargins left="0.19685039370078741" right="0" top="0.47244094488188981" bottom="0" header="0.23622047244094491" footer="7.874015748031496E-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CA276-FA15-4056-9273-4079435204B0}">
  <dimension ref="B3:R25"/>
  <sheetViews>
    <sheetView tabSelected="1" topLeftCell="A7" zoomScaleNormal="100" workbookViewId="0">
      <selection activeCell="H13" sqref="H13"/>
    </sheetView>
  </sheetViews>
  <sheetFormatPr defaultRowHeight="27.75"/>
  <cols>
    <col min="1" max="1" width="12.625" style="37" customWidth="1"/>
    <col min="2" max="2" width="16.625" style="37" customWidth="1"/>
    <col min="3" max="3" width="5" style="36" bestFit="1" customWidth="1"/>
    <col min="4" max="4" width="8.125" style="37" customWidth="1"/>
    <col min="5" max="5" width="5" style="36" bestFit="1" customWidth="1"/>
    <col min="6" max="6" width="8.625" style="37" customWidth="1"/>
    <col min="7" max="7" width="5.75" style="36" customWidth="1"/>
    <col min="8" max="8" width="8.375" style="37" customWidth="1"/>
    <col min="9" max="9" width="5" style="36" bestFit="1" customWidth="1"/>
    <col min="10" max="10" width="7.875" style="37" customWidth="1"/>
    <col min="11" max="11" width="5" style="36" bestFit="1" customWidth="1"/>
    <col min="12" max="12" width="7.875" style="37" customWidth="1"/>
    <col min="13" max="13" width="5" style="36" bestFit="1" customWidth="1"/>
    <col min="14" max="14" width="7.125" style="37" customWidth="1"/>
    <col min="15" max="15" width="5" style="36" bestFit="1" customWidth="1"/>
    <col min="16" max="16" width="6.625" style="37" bestFit="1" customWidth="1"/>
    <col min="17" max="17" width="6.125" style="38" bestFit="1" customWidth="1"/>
    <col min="18" max="18" width="9.125" style="218" customWidth="1"/>
    <col min="19" max="19" width="12.75" style="37" bestFit="1" customWidth="1"/>
    <col min="20" max="217" width="9.125" style="37"/>
    <col min="218" max="218" width="16.625" style="37" customWidth="1"/>
    <col min="219" max="219" width="5.125" style="37" bestFit="1" customWidth="1"/>
    <col min="220" max="220" width="9.25" style="37" bestFit="1" customWidth="1"/>
    <col min="221" max="221" width="4.125" style="37" bestFit="1" customWidth="1"/>
    <col min="222" max="222" width="8.25" style="37" bestFit="1" customWidth="1"/>
    <col min="223" max="223" width="5.75" style="37" customWidth="1"/>
    <col min="224" max="224" width="10.25" style="37" bestFit="1" customWidth="1"/>
    <col min="225" max="225" width="3.875" style="37" bestFit="1" customWidth="1"/>
    <col min="226" max="226" width="6.75" style="37" bestFit="1" customWidth="1"/>
    <col min="227" max="227" width="4.75" style="37" bestFit="1" customWidth="1"/>
    <col min="228" max="228" width="6.75" style="37" bestFit="1" customWidth="1"/>
    <col min="229" max="229" width="5.625" style="37" customWidth="1"/>
    <col min="230" max="230" width="8.25" style="37" bestFit="1" customWidth="1"/>
    <col min="231" max="231" width="4.125" style="37" bestFit="1" customWidth="1"/>
    <col min="232" max="232" width="8.25" style="37" bestFit="1" customWidth="1"/>
    <col min="233" max="233" width="3.875" style="37" customWidth="1"/>
    <col min="234" max="234" width="6.75" style="37" bestFit="1" customWidth="1"/>
    <col min="235" max="235" width="6.625" style="37" bestFit="1" customWidth="1"/>
    <col min="236" max="236" width="6.75" style="37" bestFit="1" customWidth="1"/>
    <col min="237" max="237" width="5.625" style="37" customWidth="1"/>
    <col min="238" max="238" width="8.125" style="37" customWidth="1"/>
    <col min="239" max="239" width="4.375" style="37" customWidth="1"/>
    <col min="240" max="240" width="9.25" style="37" customWidth="1"/>
    <col min="241" max="241" width="5.125" style="37" bestFit="1" customWidth="1"/>
    <col min="242" max="242" width="9.25" style="37" bestFit="1" customWidth="1"/>
    <col min="243" max="243" width="5.25" style="37" customWidth="1"/>
    <col min="244" max="244" width="8.625" style="37" customWidth="1"/>
    <col min="245" max="245" width="4.625" style="37" customWidth="1"/>
    <col min="246" max="246" width="6.625" style="37" bestFit="1" customWidth="1"/>
    <col min="247" max="247" width="4.625" style="37" customWidth="1"/>
    <col min="248" max="248" width="6.75" style="37" customWidth="1"/>
    <col min="249" max="249" width="5.125" style="37" customWidth="1"/>
    <col min="250" max="250" width="9.25" style="37" bestFit="1" customWidth="1"/>
    <col min="251" max="251" width="3.375" style="37" customWidth="1"/>
    <col min="252" max="252" width="8.25" style="37" bestFit="1" customWidth="1"/>
    <col min="253" max="253" width="4" style="37" customWidth="1"/>
    <col min="254" max="254" width="7.375" style="37" customWidth="1"/>
    <col min="255" max="255" width="4.125" style="37" bestFit="1" customWidth="1"/>
    <col min="256" max="257" width="6.75" style="37" bestFit="1" customWidth="1"/>
    <col min="258" max="258" width="10" style="37" customWidth="1"/>
    <col min="259" max="473" width="9.125" style="37"/>
    <col min="474" max="474" width="16.625" style="37" customWidth="1"/>
    <col min="475" max="475" width="5.125" style="37" bestFit="1" customWidth="1"/>
    <col min="476" max="476" width="9.25" style="37" bestFit="1" customWidth="1"/>
    <col min="477" max="477" width="4.125" style="37" bestFit="1" customWidth="1"/>
    <col min="478" max="478" width="8.25" style="37" bestFit="1" customWidth="1"/>
    <col min="479" max="479" width="5.75" style="37" customWidth="1"/>
    <col min="480" max="480" width="10.25" style="37" bestFit="1" customWidth="1"/>
    <col min="481" max="481" width="3.875" style="37" bestFit="1" customWidth="1"/>
    <col min="482" max="482" width="6.75" style="37" bestFit="1" customWidth="1"/>
    <col min="483" max="483" width="4.75" style="37" bestFit="1" customWidth="1"/>
    <col min="484" max="484" width="6.75" style="37" bestFit="1" customWidth="1"/>
    <col min="485" max="485" width="5.625" style="37" customWidth="1"/>
    <col min="486" max="486" width="8.25" style="37" bestFit="1" customWidth="1"/>
    <col min="487" max="487" width="4.125" style="37" bestFit="1" customWidth="1"/>
    <col min="488" max="488" width="8.25" style="37" bestFit="1" customWidth="1"/>
    <col min="489" max="489" width="3.875" style="37" customWidth="1"/>
    <col min="490" max="490" width="6.75" style="37" bestFit="1" customWidth="1"/>
    <col min="491" max="491" width="6.625" style="37" bestFit="1" customWidth="1"/>
    <col min="492" max="492" width="6.75" style="37" bestFit="1" customWidth="1"/>
    <col min="493" max="493" width="5.625" style="37" customWidth="1"/>
    <col min="494" max="494" width="8.125" style="37" customWidth="1"/>
    <col min="495" max="495" width="4.375" style="37" customWidth="1"/>
    <col min="496" max="496" width="9.25" style="37" customWidth="1"/>
    <col min="497" max="497" width="5.125" style="37" bestFit="1" customWidth="1"/>
    <col min="498" max="498" width="9.25" style="37" bestFit="1" customWidth="1"/>
    <col min="499" max="499" width="5.25" style="37" customWidth="1"/>
    <col min="500" max="500" width="8.625" style="37" customWidth="1"/>
    <col min="501" max="501" width="4.625" style="37" customWidth="1"/>
    <col min="502" max="502" width="6.625" style="37" bestFit="1" customWidth="1"/>
    <col min="503" max="503" width="4.625" style="37" customWidth="1"/>
    <col min="504" max="504" width="6.75" style="37" customWidth="1"/>
    <col min="505" max="505" width="5.125" style="37" customWidth="1"/>
    <col min="506" max="506" width="9.25" style="37" bestFit="1" customWidth="1"/>
    <col min="507" max="507" width="3.375" style="37" customWidth="1"/>
    <col min="508" max="508" width="8.25" style="37" bestFit="1" customWidth="1"/>
    <col min="509" max="509" width="4" style="37" customWidth="1"/>
    <col min="510" max="510" width="7.375" style="37" customWidth="1"/>
    <col min="511" max="511" width="4.125" style="37" bestFit="1" customWidth="1"/>
    <col min="512" max="513" width="6.75" style="37" bestFit="1" customWidth="1"/>
    <col min="514" max="514" width="10" style="37" customWidth="1"/>
    <col min="515" max="729" width="9.125" style="37"/>
    <col min="730" max="730" width="16.625" style="37" customWidth="1"/>
    <col min="731" max="731" width="5.125" style="37" bestFit="1" customWidth="1"/>
    <col min="732" max="732" width="9.25" style="37" bestFit="1" customWidth="1"/>
    <col min="733" max="733" width="4.125" style="37" bestFit="1" customWidth="1"/>
    <col min="734" max="734" width="8.25" style="37" bestFit="1" customWidth="1"/>
    <col min="735" max="735" width="5.75" style="37" customWidth="1"/>
    <col min="736" max="736" width="10.25" style="37" bestFit="1" customWidth="1"/>
    <col min="737" max="737" width="3.875" style="37" bestFit="1" customWidth="1"/>
    <col min="738" max="738" width="6.75" style="37" bestFit="1" customWidth="1"/>
    <col min="739" max="739" width="4.75" style="37" bestFit="1" customWidth="1"/>
    <col min="740" max="740" width="6.75" style="37" bestFit="1" customWidth="1"/>
    <col min="741" max="741" width="5.625" style="37" customWidth="1"/>
    <col min="742" max="742" width="8.25" style="37" bestFit="1" customWidth="1"/>
    <col min="743" max="743" width="4.125" style="37" bestFit="1" customWidth="1"/>
    <col min="744" max="744" width="8.25" style="37" bestFit="1" customWidth="1"/>
    <col min="745" max="745" width="3.875" style="37" customWidth="1"/>
    <col min="746" max="746" width="6.75" style="37" bestFit="1" customWidth="1"/>
    <col min="747" max="747" width="6.625" style="37" bestFit="1" customWidth="1"/>
    <col min="748" max="748" width="6.75" style="37" bestFit="1" customWidth="1"/>
    <col min="749" max="749" width="5.625" style="37" customWidth="1"/>
    <col min="750" max="750" width="8.125" style="37" customWidth="1"/>
    <col min="751" max="751" width="4.375" style="37" customWidth="1"/>
    <col min="752" max="752" width="9.25" style="37" customWidth="1"/>
    <col min="753" max="753" width="5.125" style="37" bestFit="1" customWidth="1"/>
    <col min="754" max="754" width="9.25" style="37" bestFit="1" customWidth="1"/>
    <col min="755" max="755" width="5.25" style="37" customWidth="1"/>
    <col min="756" max="756" width="8.625" style="37" customWidth="1"/>
    <col min="757" max="757" width="4.625" style="37" customWidth="1"/>
    <col min="758" max="758" width="6.625" style="37" bestFit="1" customWidth="1"/>
    <col min="759" max="759" width="4.625" style="37" customWidth="1"/>
    <col min="760" max="760" width="6.75" style="37" customWidth="1"/>
    <col min="761" max="761" width="5.125" style="37" customWidth="1"/>
    <col min="762" max="762" width="9.25" style="37" bestFit="1" customWidth="1"/>
    <col min="763" max="763" width="3.375" style="37" customWidth="1"/>
    <col min="764" max="764" width="8.25" style="37" bestFit="1" customWidth="1"/>
    <col min="765" max="765" width="4" style="37" customWidth="1"/>
    <col min="766" max="766" width="7.375" style="37" customWidth="1"/>
    <col min="767" max="767" width="4.125" style="37" bestFit="1" customWidth="1"/>
    <col min="768" max="769" width="6.75" style="37" bestFit="1" customWidth="1"/>
    <col min="770" max="770" width="10" style="37" customWidth="1"/>
    <col min="771" max="985" width="9.125" style="37"/>
    <col min="986" max="986" width="16.625" style="37" customWidth="1"/>
    <col min="987" max="987" width="5.125" style="37" bestFit="1" customWidth="1"/>
    <col min="988" max="988" width="9.25" style="37" bestFit="1" customWidth="1"/>
    <col min="989" max="989" width="4.125" style="37" bestFit="1" customWidth="1"/>
    <col min="990" max="990" width="8.25" style="37" bestFit="1" customWidth="1"/>
    <col min="991" max="991" width="5.75" style="37" customWidth="1"/>
    <col min="992" max="992" width="10.25" style="37" bestFit="1" customWidth="1"/>
    <col min="993" max="993" width="3.875" style="37" bestFit="1" customWidth="1"/>
    <col min="994" max="994" width="6.75" style="37" bestFit="1" customWidth="1"/>
    <col min="995" max="995" width="4.75" style="37" bestFit="1" customWidth="1"/>
    <col min="996" max="996" width="6.75" style="37" bestFit="1" customWidth="1"/>
    <col min="997" max="997" width="5.625" style="37" customWidth="1"/>
    <col min="998" max="998" width="8.25" style="37" bestFit="1" customWidth="1"/>
    <col min="999" max="999" width="4.125" style="37" bestFit="1" customWidth="1"/>
    <col min="1000" max="1000" width="8.25" style="37" bestFit="1" customWidth="1"/>
    <col min="1001" max="1001" width="3.875" style="37" customWidth="1"/>
    <col min="1002" max="1002" width="6.75" style="37" bestFit="1" customWidth="1"/>
    <col min="1003" max="1003" width="6.625" style="37" bestFit="1" customWidth="1"/>
    <col min="1004" max="1004" width="6.75" style="37" bestFit="1" customWidth="1"/>
    <col min="1005" max="1005" width="5.625" style="37" customWidth="1"/>
    <col min="1006" max="1006" width="8.125" style="37" customWidth="1"/>
    <col min="1007" max="1007" width="4.375" style="37" customWidth="1"/>
    <col min="1008" max="1008" width="9.25" style="37" customWidth="1"/>
    <col min="1009" max="1009" width="5.125" style="37" bestFit="1" customWidth="1"/>
    <col min="1010" max="1010" width="9.25" style="37" bestFit="1" customWidth="1"/>
    <col min="1011" max="1011" width="5.25" style="37" customWidth="1"/>
    <col min="1012" max="1012" width="8.625" style="37" customWidth="1"/>
    <col min="1013" max="1013" width="4.625" style="37" customWidth="1"/>
    <col min="1014" max="1014" width="6.625" style="37" bestFit="1" customWidth="1"/>
    <col min="1015" max="1015" width="4.625" style="37" customWidth="1"/>
    <col min="1016" max="1016" width="6.75" style="37" customWidth="1"/>
    <col min="1017" max="1017" width="5.125" style="37" customWidth="1"/>
    <col min="1018" max="1018" width="9.25" style="37" bestFit="1" customWidth="1"/>
    <col min="1019" max="1019" width="3.375" style="37" customWidth="1"/>
    <col min="1020" max="1020" width="8.25" style="37" bestFit="1" customWidth="1"/>
    <col min="1021" max="1021" width="4" style="37" customWidth="1"/>
    <col min="1022" max="1022" width="7.375" style="37" customWidth="1"/>
    <col min="1023" max="1023" width="4.125" style="37" bestFit="1" customWidth="1"/>
    <col min="1024" max="1025" width="6.75" style="37" bestFit="1" customWidth="1"/>
    <col min="1026" max="1026" width="10" style="37" customWidth="1"/>
    <col min="1027" max="1241" width="9.125" style="37"/>
    <col min="1242" max="1242" width="16.625" style="37" customWidth="1"/>
    <col min="1243" max="1243" width="5.125" style="37" bestFit="1" customWidth="1"/>
    <col min="1244" max="1244" width="9.25" style="37" bestFit="1" customWidth="1"/>
    <col min="1245" max="1245" width="4.125" style="37" bestFit="1" customWidth="1"/>
    <col min="1246" max="1246" width="8.25" style="37" bestFit="1" customWidth="1"/>
    <col min="1247" max="1247" width="5.75" style="37" customWidth="1"/>
    <col min="1248" max="1248" width="10.25" style="37" bestFit="1" customWidth="1"/>
    <col min="1249" max="1249" width="3.875" style="37" bestFit="1" customWidth="1"/>
    <col min="1250" max="1250" width="6.75" style="37" bestFit="1" customWidth="1"/>
    <col min="1251" max="1251" width="4.75" style="37" bestFit="1" customWidth="1"/>
    <col min="1252" max="1252" width="6.75" style="37" bestFit="1" customWidth="1"/>
    <col min="1253" max="1253" width="5.625" style="37" customWidth="1"/>
    <col min="1254" max="1254" width="8.25" style="37" bestFit="1" customWidth="1"/>
    <col min="1255" max="1255" width="4.125" style="37" bestFit="1" customWidth="1"/>
    <col min="1256" max="1256" width="8.25" style="37" bestFit="1" customWidth="1"/>
    <col min="1257" max="1257" width="3.875" style="37" customWidth="1"/>
    <col min="1258" max="1258" width="6.75" style="37" bestFit="1" customWidth="1"/>
    <col min="1259" max="1259" width="6.625" style="37" bestFit="1" customWidth="1"/>
    <col min="1260" max="1260" width="6.75" style="37" bestFit="1" customWidth="1"/>
    <col min="1261" max="1261" width="5.625" style="37" customWidth="1"/>
    <col min="1262" max="1262" width="8.125" style="37" customWidth="1"/>
    <col min="1263" max="1263" width="4.375" style="37" customWidth="1"/>
    <col min="1264" max="1264" width="9.25" style="37" customWidth="1"/>
    <col min="1265" max="1265" width="5.125" style="37" bestFit="1" customWidth="1"/>
    <col min="1266" max="1266" width="9.25" style="37" bestFit="1" customWidth="1"/>
    <col min="1267" max="1267" width="5.25" style="37" customWidth="1"/>
    <col min="1268" max="1268" width="8.625" style="37" customWidth="1"/>
    <col min="1269" max="1269" width="4.625" style="37" customWidth="1"/>
    <col min="1270" max="1270" width="6.625" style="37" bestFit="1" customWidth="1"/>
    <col min="1271" max="1271" width="4.625" style="37" customWidth="1"/>
    <col min="1272" max="1272" width="6.75" style="37" customWidth="1"/>
    <col min="1273" max="1273" width="5.125" style="37" customWidth="1"/>
    <col min="1274" max="1274" width="9.25" style="37" bestFit="1" customWidth="1"/>
    <col min="1275" max="1275" width="3.375" style="37" customWidth="1"/>
    <col min="1276" max="1276" width="8.25" style="37" bestFit="1" customWidth="1"/>
    <col min="1277" max="1277" width="4" style="37" customWidth="1"/>
    <col min="1278" max="1278" width="7.375" style="37" customWidth="1"/>
    <col min="1279" max="1279" width="4.125" style="37" bestFit="1" customWidth="1"/>
    <col min="1280" max="1281" width="6.75" style="37" bestFit="1" customWidth="1"/>
    <col min="1282" max="1282" width="10" style="37" customWidth="1"/>
    <col min="1283" max="1497" width="9.125" style="37"/>
    <col min="1498" max="1498" width="16.625" style="37" customWidth="1"/>
    <col min="1499" max="1499" width="5.125" style="37" bestFit="1" customWidth="1"/>
    <col min="1500" max="1500" width="9.25" style="37" bestFit="1" customWidth="1"/>
    <col min="1501" max="1501" width="4.125" style="37" bestFit="1" customWidth="1"/>
    <col min="1502" max="1502" width="8.25" style="37" bestFit="1" customWidth="1"/>
    <col min="1503" max="1503" width="5.75" style="37" customWidth="1"/>
    <col min="1504" max="1504" width="10.25" style="37" bestFit="1" customWidth="1"/>
    <col min="1505" max="1505" width="3.875" style="37" bestFit="1" customWidth="1"/>
    <col min="1506" max="1506" width="6.75" style="37" bestFit="1" customWidth="1"/>
    <col min="1507" max="1507" width="4.75" style="37" bestFit="1" customWidth="1"/>
    <col min="1508" max="1508" width="6.75" style="37" bestFit="1" customWidth="1"/>
    <col min="1509" max="1509" width="5.625" style="37" customWidth="1"/>
    <col min="1510" max="1510" width="8.25" style="37" bestFit="1" customWidth="1"/>
    <col min="1511" max="1511" width="4.125" style="37" bestFit="1" customWidth="1"/>
    <col min="1512" max="1512" width="8.25" style="37" bestFit="1" customWidth="1"/>
    <col min="1513" max="1513" width="3.875" style="37" customWidth="1"/>
    <col min="1514" max="1514" width="6.75" style="37" bestFit="1" customWidth="1"/>
    <col min="1515" max="1515" width="6.625" style="37" bestFit="1" customWidth="1"/>
    <col min="1516" max="1516" width="6.75" style="37" bestFit="1" customWidth="1"/>
    <col min="1517" max="1517" width="5.625" style="37" customWidth="1"/>
    <col min="1518" max="1518" width="8.125" style="37" customWidth="1"/>
    <col min="1519" max="1519" width="4.375" style="37" customWidth="1"/>
    <col min="1520" max="1520" width="9.25" style="37" customWidth="1"/>
    <col min="1521" max="1521" width="5.125" style="37" bestFit="1" customWidth="1"/>
    <col min="1522" max="1522" width="9.25" style="37" bestFit="1" customWidth="1"/>
    <col min="1523" max="1523" width="5.25" style="37" customWidth="1"/>
    <col min="1524" max="1524" width="8.625" style="37" customWidth="1"/>
    <col min="1525" max="1525" width="4.625" style="37" customWidth="1"/>
    <col min="1526" max="1526" width="6.625" style="37" bestFit="1" customWidth="1"/>
    <col min="1527" max="1527" width="4.625" style="37" customWidth="1"/>
    <col min="1528" max="1528" width="6.75" style="37" customWidth="1"/>
    <col min="1529" max="1529" width="5.125" style="37" customWidth="1"/>
    <col min="1530" max="1530" width="9.25" style="37" bestFit="1" customWidth="1"/>
    <col min="1531" max="1531" width="3.375" style="37" customWidth="1"/>
    <col min="1532" max="1532" width="8.25" style="37" bestFit="1" customWidth="1"/>
    <col min="1533" max="1533" width="4" style="37" customWidth="1"/>
    <col min="1534" max="1534" width="7.375" style="37" customWidth="1"/>
    <col min="1535" max="1535" width="4.125" style="37" bestFit="1" customWidth="1"/>
    <col min="1536" max="1537" width="6.75" style="37" bestFit="1" customWidth="1"/>
    <col min="1538" max="1538" width="10" style="37" customWidth="1"/>
    <col min="1539" max="1753" width="9.125" style="37"/>
    <col min="1754" max="1754" width="16.625" style="37" customWidth="1"/>
    <col min="1755" max="1755" width="5.125" style="37" bestFit="1" customWidth="1"/>
    <col min="1756" max="1756" width="9.25" style="37" bestFit="1" customWidth="1"/>
    <col min="1757" max="1757" width="4.125" style="37" bestFit="1" customWidth="1"/>
    <col min="1758" max="1758" width="8.25" style="37" bestFit="1" customWidth="1"/>
    <col min="1759" max="1759" width="5.75" style="37" customWidth="1"/>
    <col min="1760" max="1760" width="10.25" style="37" bestFit="1" customWidth="1"/>
    <col min="1761" max="1761" width="3.875" style="37" bestFit="1" customWidth="1"/>
    <col min="1762" max="1762" width="6.75" style="37" bestFit="1" customWidth="1"/>
    <col min="1763" max="1763" width="4.75" style="37" bestFit="1" customWidth="1"/>
    <col min="1764" max="1764" width="6.75" style="37" bestFit="1" customWidth="1"/>
    <col min="1765" max="1765" width="5.625" style="37" customWidth="1"/>
    <col min="1766" max="1766" width="8.25" style="37" bestFit="1" customWidth="1"/>
    <col min="1767" max="1767" width="4.125" style="37" bestFit="1" customWidth="1"/>
    <col min="1768" max="1768" width="8.25" style="37" bestFit="1" customWidth="1"/>
    <col min="1769" max="1769" width="3.875" style="37" customWidth="1"/>
    <col min="1770" max="1770" width="6.75" style="37" bestFit="1" customWidth="1"/>
    <col min="1771" max="1771" width="6.625" style="37" bestFit="1" customWidth="1"/>
    <col min="1772" max="1772" width="6.75" style="37" bestFit="1" customWidth="1"/>
    <col min="1773" max="1773" width="5.625" style="37" customWidth="1"/>
    <col min="1774" max="1774" width="8.125" style="37" customWidth="1"/>
    <col min="1775" max="1775" width="4.375" style="37" customWidth="1"/>
    <col min="1776" max="1776" width="9.25" style="37" customWidth="1"/>
    <col min="1777" max="1777" width="5.125" style="37" bestFit="1" customWidth="1"/>
    <col min="1778" max="1778" width="9.25" style="37" bestFit="1" customWidth="1"/>
    <col min="1779" max="1779" width="5.25" style="37" customWidth="1"/>
    <col min="1780" max="1780" width="8.625" style="37" customWidth="1"/>
    <col min="1781" max="1781" width="4.625" style="37" customWidth="1"/>
    <col min="1782" max="1782" width="6.625" style="37" bestFit="1" customWidth="1"/>
    <col min="1783" max="1783" width="4.625" style="37" customWidth="1"/>
    <col min="1784" max="1784" width="6.75" style="37" customWidth="1"/>
    <col min="1785" max="1785" width="5.125" style="37" customWidth="1"/>
    <col min="1786" max="1786" width="9.25" style="37" bestFit="1" customWidth="1"/>
    <col min="1787" max="1787" width="3.375" style="37" customWidth="1"/>
    <col min="1788" max="1788" width="8.25" style="37" bestFit="1" customWidth="1"/>
    <col min="1789" max="1789" width="4" style="37" customWidth="1"/>
    <col min="1790" max="1790" width="7.375" style="37" customWidth="1"/>
    <col min="1791" max="1791" width="4.125" style="37" bestFit="1" customWidth="1"/>
    <col min="1792" max="1793" width="6.75" style="37" bestFit="1" customWidth="1"/>
    <col min="1794" max="1794" width="10" style="37" customWidth="1"/>
    <col min="1795" max="2009" width="9.125" style="37"/>
    <col min="2010" max="2010" width="16.625" style="37" customWidth="1"/>
    <col min="2011" max="2011" width="5.125" style="37" bestFit="1" customWidth="1"/>
    <col min="2012" max="2012" width="9.25" style="37" bestFit="1" customWidth="1"/>
    <col min="2013" max="2013" width="4.125" style="37" bestFit="1" customWidth="1"/>
    <col min="2014" max="2014" width="8.25" style="37" bestFit="1" customWidth="1"/>
    <col min="2015" max="2015" width="5.75" style="37" customWidth="1"/>
    <col min="2016" max="2016" width="10.25" style="37" bestFit="1" customWidth="1"/>
    <col min="2017" max="2017" width="3.875" style="37" bestFit="1" customWidth="1"/>
    <col min="2018" max="2018" width="6.75" style="37" bestFit="1" customWidth="1"/>
    <col min="2019" max="2019" width="4.75" style="37" bestFit="1" customWidth="1"/>
    <col min="2020" max="2020" width="6.75" style="37" bestFit="1" customWidth="1"/>
    <col min="2021" max="2021" width="5.625" style="37" customWidth="1"/>
    <col min="2022" max="2022" width="8.25" style="37" bestFit="1" customWidth="1"/>
    <col min="2023" max="2023" width="4.125" style="37" bestFit="1" customWidth="1"/>
    <col min="2024" max="2024" width="8.25" style="37" bestFit="1" customWidth="1"/>
    <col min="2025" max="2025" width="3.875" style="37" customWidth="1"/>
    <col min="2026" max="2026" width="6.75" style="37" bestFit="1" customWidth="1"/>
    <col min="2027" max="2027" width="6.625" style="37" bestFit="1" customWidth="1"/>
    <col min="2028" max="2028" width="6.75" style="37" bestFit="1" customWidth="1"/>
    <col min="2029" max="2029" width="5.625" style="37" customWidth="1"/>
    <col min="2030" max="2030" width="8.125" style="37" customWidth="1"/>
    <col min="2031" max="2031" width="4.375" style="37" customWidth="1"/>
    <col min="2032" max="2032" width="9.25" style="37" customWidth="1"/>
    <col min="2033" max="2033" width="5.125" style="37" bestFit="1" customWidth="1"/>
    <col min="2034" max="2034" width="9.25" style="37" bestFit="1" customWidth="1"/>
    <col min="2035" max="2035" width="5.25" style="37" customWidth="1"/>
    <col min="2036" max="2036" width="8.625" style="37" customWidth="1"/>
    <col min="2037" max="2037" width="4.625" style="37" customWidth="1"/>
    <col min="2038" max="2038" width="6.625" style="37" bestFit="1" customWidth="1"/>
    <col min="2039" max="2039" width="4.625" style="37" customWidth="1"/>
    <col min="2040" max="2040" width="6.75" style="37" customWidth="1"/>
    <col min="2041" max="2041" width="5.125" style="37" customWidth="1"/>
    <col min="2042" max="2042" width="9.25" style="37" bestFit="1" customWidth="1"/>
    <col min="2043" max="2043" width="3.375" style="37" customWidth="1"/>
    <col min="2044" max="2044" width="8.25" style="37" bestFit="1" customWidth="1"/>
    <col min="2045" max="2045" width="4" style="37" customWidth="1"/>
    <col min="2046" max="2046" width="7.375" style="37" customWidth="1"/>
    <col min="2047" max="2047" width="4.125" style="37" bestFit="1" customWidth="1"/>
    <col min="2048" max="2049" width="6.75" style="37" bestFit="1" customWidth="1"/>
    <col min="2050" max="2050" width="10" style="37" customWidth="1"/>
    <col min="2051" max="2265" width="9.125" style="37"/>
    <col min="2266" max="2266" width="16.625" style="37" customWidth="1"/>
    <col min="2267" max="2267" width="5.125" style="37" bestFit="1" customWidth="1"/>
    <col min="2268" max="2268" width="9.25" style="37" bestFit="1" customWidth="1"/>
    <col min="2269" max="2269" width="4.125" style="37" bestFit="1" customWidth="1"/>
    <col min="2270" max="2270" width="8.25" style="37" bestFit="1" customWidth="1"/>
    <col min="2271" max="2271" width="5.75" style="37" customWidth="1"/>
    <col min="2272" max="2272" width="10.25" style="37" bestFit="1" customWidth="1"/>
    <col min="2273" max="2273" width="3.875" style="37" bestFit="1" customWidth="1"/>
    <col min="2274" max="2274" width="6.75" style="37" bestFit="1" customWidth="1"/>
    <col min="2275" max="2275" width="4.75" style="37" bestFit="1" customWidth="1"/>
    <col min="2276" max="2276" width="6.75" style="37" bestFit="1" customWidth="1"/>
    <col min="2277" max="2277" width="5.625" style="37" customWidth="1"/>
    <col min="2278" max="2278" width="8.25" style="37" bestFit="1" customWidth="1"/>
    <col min="2279" max="2279" width="4.125" style="37" bestFit="1" customWidth="1"/>
    <col min="2280" max="2280" width="8.25" style="37" bestFit="1" customWidth="1"/>
    <col min="2281" max="2281" width="3.875" style="37" customWidth="1"/>
    <col min="2282" max="2282" width="6.75" style="37" bestFit="1" customWidth="1"/>
    <col min="2283" max="2283" width="6.625" style="37" bestFit="1" customWidth="1"/>
    <col min="2284" max="2284" width="6.75" style="37" bestFit="1" customWidth="1"/>
    <col min="2285" max="2285" width="5.625" style="37" customWidth="1"/>
    <col min="2286" max="2286" width="8.125" style="37" customWidth="1"/>
    <col min="2287" max="2287" width="4.375" style="37" customWidth="1"/>
    <col min="2288" max="2288" width="9.25" style="37" customWidth="1"/>
    <col min="2289" max="2289" width="5.125" style="37" bestFit="1" customWidth="1"/>
    <col min="2290" max="2290" width="9.25" style="37" bestFit="1" customWidth="1"/>
    <col min="2291" max="2291" width="5.25" style="37" customWidth="1"/>
    <col min="2292" max="2292" width="8.625" style="37" customWidth="1"/>
    <col min="2293" max="2293" width="4.625" style="37" customWidth="1"/>
    <col min="2294" max="2294" width="6.625" style="37" bestFit="1" customWidth="1"/>
    <col min="2295" max="2295" width="4.625" style="37" customWidth="1"/>
    <col min="2296" max="2296" width="6.75" style="37" customWidth="1"/>
    <col min="2297" max="2297" width="5.125" style="37" customWidth="1"/>
    <col min="2298" max="2298" width="9.25" style="37" bestFit="1" customWidth="1"/>
    <col min="2299" max="2299" width="3.375" style="37" customWidth="1"/>
    <col min="2300" max="2300" width="8.25" style="37" bestFit="1" customWidth="1"/>
    <col min="2301" max="2301" width="4" style="37" customWidth="1"/>
    <col min="2302" max="2302" width="7.375" style="37" customWidth="1"/>
    <col min="2303" max="2303" width="4.125" style="37" bestFit="1" customWidth="1"/>
    <col min="2304" max="2305" width="6.75" style="37" bestFit="1" customWidth="1"/>
    <col min="2306" max="2306" width="10" style="37" customWidth="1"/>
    <col min="2307" max="2521" width="9.125" style="37"/>
    <col min="2522" max="2522" width="16.625" style="37" customWidth="1"/>
    <col min="2523" max="2523" width="5.125" style="37" bestFit="1" customWidth="1"/>
    <col min="2524" max="2524" width="9.25" style="37" bestFit="1" customWidth="1"/>
    <col min="2525" max="2525" width="4.125" style="37" bestFit="1" customWidth="1"/>
    <col min="2526" max="2526" width="8.25" style="37" bestFit="1" customWidth="1"/>
    <col min="2527" max="2527" width="5.75" style="37" customWidth="1"/>
    <col min="2528" max="2528" width="10.25" style="37" bestFit="1" customWidth="1"/>
    <col min="2529" max="2529" width="3.875" style="37" bestFit="1" customWidth="1"/>
    <col min="2530" max="2530" width="6.75" style="37" bestFit="1" customWidth="1"/>
    <col min="2531" max="2531" width="4.75" style="37" bestFit="1" customWidth="1"/>
    <col min="2532" max="2532" width="6.75" style="37" bestFit="1" customWidth="1"/>
    <col min="2533" max="2533" width="5.625" style="37" customWidth="1"/>
    <col min="2534" max="2534" width="8.25" style="37" bestFit="1" customWidth="1"/>
    <col min="2535" max="2535" width="4.125" style="37" bestFit="1" customWidth="1"/>
    <col min="2536" max="2536" width="8.25" style="37" bestFit="1" customWidth="1"/>
    <col min="2537" max="2537" width="3.875" style="37" customWidth="1"/>
    <col min="2538" max="2538" width="6.75" style="37" bestFit="1" customWidth="1"/>
    <col min="2539" max="2539" width="6.625" style="37" bestFit="1" customWidth="1"/>
    <col min="2540" max="2540" width="6.75" style="37" bestFit="1" customWidth="1"/>
    <col min="2541" max="2541" width="5.625" style="37" customWidth="1"/>
    <col min="2542" max="2542" width="8.125" style="37" customWidth="1"/>
    <col min="2543" max="2543" width="4.375" style="37" customWidth="1"/>
    <col min="2544" max="2544" width="9.25" style="37" customWidth="1"/>
    <col min="2545" max="2545" width="5.125" style="37" bestFit="1" customWidth="1"/>
    <col min="2546" max="2546" width="9.25" style="37" bestFit="1" customWidth="1"/>
    <col min="2547" max="2547" width="5.25" style="37" customWidth="1"/>
    <col min="2548" max="2548" width="8.625" style="37" customWidth="1"/>
    <col min="2549" max="2549" width="4.625" style="37" customWidth="1"/>
    <col min="2550" max="2550" width="6.625" style="37" bestFit="1" customWidth="1"/>
    <col min="2551" max="2551" width="4.625" style="37" customWidth="1"/>
    <col min="2552" max="2552" width="6.75" style="37" customWidth="1"/>
    <col min="2553" max="2553" width="5.125" style="37" customWidth="1"/>
    <col min="2554" max="2554" width="9.25" style="37" bestFit="1" customWidth="1"/>
    <col min="2555" max="2555" width="3.375" style="37" customWidth="1"/>
    <col min="2556" max="2556" width="8.25" style="37" bestFit="1" customWidth="1"/>
    <col min="2557" max="2557" width="4" style="37" customWidth="1"/>
    <col min="2558" max="2558" width="7.375" style="37" customWidth="1"/>
    <col min="2559" max="2559" width="4.125" style="37" bestFit="1" customWidth="1"/>
    <col min="2560" max="2561" width="6.75" style="37" bestFit="1" customWidth="1"/>
    <col min="2562" max="2562" width="10" style="37" customWidth="1"/>
    <col min="2563" max="2777" width="9.125" style="37"/>
    <col min="2778" max="2778" width="16.625" style="37" customWidth="1"/>
    <col min="2779" max="2779" width="5.125" style="37" bestFit="1" customWidth="1"/>
    <col min="2780" max="2780" width="9.25" style="37" bestFit="1" customWidth="1"/>
    <col min="2781" max="2781" width="4.125" style="37" bestFit="1" customWidth="1"/>
    <col min="2782" max="2782" width="8.25" style="37" bestFit="1" customWidth="1"/>
    <col min="2783" max="2783" width="5.75" style="37" customWidth="1"/>
    <col min="2784" max="2784" width="10.25" style="37" bestFit="1" customWidth="1"/>
    <col min="2785" max="2785" width="3.875" style="37" bestFit="1" customWidth="1"/>
    <col min="2786" max="2786" width="6.75" style="37" bestFit="1" customWidth="1"/>
    <col min="2787" max="2787" width="4.75" style="37" bestFit="1" customWidth="1"/>
    <col min="2788" max="2788" width="6.75" style="37" bestFit="1" customWidth="1"/>
    <col min="2789" max="2789" width="5.625" style="37" customWidth="1"/>
    <col min="2790" max="2790" width="8.25" style="37" bestFit="1" customWidth="1"/>
    <col min="2791" max="2791" width="4.125" style="37" bestFit="1" customWidth="1"/>
    <col min="2792" max="2792" width="8.25" style="37" bestFit="1" customWidth="1"/>
    <col min="2793" max="2793" width="3.875" style="37" customWidth="1"/>
    <col min="2794" max="2794" width="6.75" style="37" bestFit="1" customWidth="1"/>
    <col min="2795" max="2795" width="6.625" style="37" bestFit="1" customWidth="1"/>
    <col min="2796" max="2796" width="6.75" style="37" bestFit="1" customWidth="1"/>
    <col min="2797" max="2797" width="5.625" style="37" customWidth="1"/>
    <col min="2798" max="2798" width="8.125" style="37" customWidth="1"/>
    <col min="2799" max="2799" width="4.375" style="37" customWidth="1"/>
    <col min="2800" max="2800" width="9.25" style="37" customWidth="1"/>
    <col min="2801" max="2801" width="5.125" style="37" bestFit="1" customWidth="1"/>
    <col min="2802" max="2802" width="9.25" style="37" bestFit="1" customWidth="1"/>
    <col min="2803" max="2803" width="5.25" style="37" customWidth="1"/>
    <col min="2804" max="2804" width="8.625" style="37" customWidth="1"/>
    <col min="2805" max="2805" width="4.625" style="37" customWidth="1"/>
    <col min="2806" max="2806" width="6.625" style="37" bestFit="1" customWidth="1"/>
    <col min="2807" max="2807" width="4.625" style="37" customWidth="1"/>
    <col min="2808" max="2808" width="6.75" style="37" customWidth="1"/>
    <col min="2809" max="2809" width="5.125" style="37" customWidth="1"/>
    <col min="2810" max="2810" width="9.25" style="37" bestFit="1" customWidth="1"/>
    <col min="2811" max="2811" width="3.375" style="37" customWidth="1"/>
    <col min="2812" max="2812" width="8.25" style="37" bestFit="1" customWidth="1"/>
    <col min="2813" max="2813" width="4" style="37" customWidth="1"/>
    <col min="2814" max="2814" width="7.375" style="37" customWidth="1"/>
    <col min="2815" max="2815" width="4.125" style="37" bestFit="1" customWidth="1"/>
    <col min="2816" max="2817" width="6.75" style="37" bestFit="1" customWidth="1"/>
    <col min="2818" max="2818" width="10" style="37" customWidth="1"/>
    <col min="2819" max="3033" width="9.125" style="37"/>
    <col min="3034" max="3034" width="16.625" style="37" customWidth="1"/>
    <col min="3035" max="3035" width="5.125" style="37" bestFit="1" customWidth="1"/>
    <col min="3036" max="3036" width="9.25" style="37" bestFit="1" customWidth="1"/>
    <col min="3037" max="3037" width="4.125" style="37" bestFit="1" customWidth="1"/>
    <col min="3038" max="3038" width="8.25" style="37" bestFit="1" customWidth="1"/>
    <col min="3039" max="3039" width="5.75" style="37" customWidth="1"/>
    <col min="3040" max="3040" width="10.25" style="37" bestFit="1" customWidth="1"/>
    <col min="3041" max="3041" width="3.875" style="37" bestFit="1" customWidth="1"/>
    <col min="3042" max="3042" width="6.75" style="37" bestFit="1" customWidth="1"/>
    <col min="3043" max="3043" width="4.75" style="37" bestFit="1" customWidth="1"/>
    <col min="3044" max="3044" width="6.75" style="37" bestFit="1" customWidth="1"/>
    <col min="3045" max="3045" width="5.625" style="37" customWidth="1"/>
    <col min="3046" max="3046" width="8.25" style="37" bestFit="1" customWidth="1"/>
    <col min="3047" max="3047" width="4.125" style="37" bestFit="1" customWidth="1"/>
    <col min="3048" max="3048" width="8.25" style="37" bestFit="1" customWidth="1"/>
    <col min="3049" max="3049" width="3.875" style="37" customWidth="1"/>
    <col min="3050" max="3050" width="6.75" style="37" bestFit="1" customWidth="1"/>
    <col min="3051" max="3051" width="6.625" style="37" bestFit="1" customWidth="1"/>
    <col min="3052" max="3052" width="6.75" style="37" bestFit="1" customWidth="1"/>
    <col min="3053" max="3053" width="5.625" style="37" customWidth="1"/>
    <col min="3054" max="3054" width="8.125" style="37" customWidth="1"/>
    <col min="3055" max="3055" width="4.375" style="37" customWidth="1"/>
    <col min="3056" max="3056" width="9.25" style="37" customWidth="1"/>
    <col min="3057" max="3057" width="5.125" style="37" bestFit="1" customWidth="1"/>
    <col min="3058" max="3058" width="9.25" style="37" bestFit="1" customWidth="1"/>
    <col min="3059" max="3059" width="5.25" style="37" customWidth="1"/>
    <col min="3060" max="3060" width="8.625" style="37" customWidth="1"/>
    <col min="3061" max="3061" width="4.625" style="37" customWidth="1"/>
    <col min="3062" max="3062" width="6.625" style="37" bestFit="1" customWidth="1"/>
    <col min="3063" max="3063" width="4.625" style="37" customWidth="1"/>
    <col min="3064" max="3064" width="6.75" style="37" customWidth="1"/>
    <col min="3065" max="3065" width="5.125" style="37" customWidth="1"/>
    <col min="3066" max="3066" width="9.25" style="37" bestFit="1" customWidth="1"/>
    <col min="3067" max="3067" width="3.375" style="37" customWidth="1"/>
    <col min="3068" max="3068" width="8.25" style="37" bestFit="1" customWidth="1"/>
    <col min="3069" max="3069" width="4" style="37" customWidth="1"/>
    <col min="3070" max="3070" width="7.375" style="37" customWidth="1"/>
    <col min="3071" max="3071" width="4.125" style="37" bestFit="1" customWidth="1"/>
    <col min="3072" max="3073" width="6.75" style="37" bestFit="1" customWidth="1"/>
    <col min="3074" max="3074" width="10" style="37" customWidth="1"/>
    <col min="3075" max="3289" width="9.125" style="37"/>
    <col min="3290" max="3290" width="16.625" style="37" customWidth="1"/>
    <col min="3291" max="3291" width="5.125" style="37" bestFit="1" customWidth="1"/>
    <col min="3292" max="3292" width="9.25" style="37" bestFit="1" customWidth="1"/>
    <col min="3293" max="3293" width="4.125" style="37" bestFit="1" customWidth="1"/>
    <col min="3294" max="3294" width="8.25" style="37" bestFit="1" customWidth="1"/>
    <col min="3295" max="3295" width="5.75" style="37" customWidth="1"/>
    <col min="3296" max="3296" width="10.25" style="37" bestFit="1" customWidth="1"/>
    <col min="3297" max="3297" width="3.875" style="37" bestFit="1" customWidth="1"/>
    <col min="3298" max="3298" width="6.75" style="37" bestFit="1" customWidth="1"/>
    <col min="3299" max="3299" width="4.75" style="37" bestFit="1" customWidth="1"/>
    <col min="3300" max="3300" width="6.75" style="37" bestFit="1" customWidth="1"/>
    <col min="3301" max="3301" width="5.625" style="37" customWidth="1"/>
    <col min="3302" max="3302" width="8.25" style="37" bestFit="1" customWidth="1"/>
    <col min="3303" max="3303" width="4.125" style="37" bestFit="1" customWidth="1"/>
    <col min="3304" max="3304" width="8.25" style="37" bestFit="1" customWidth="1"/>
    <col min="3305" max="3305" width="3.875" style="37" customWidth="1"/>
    <col min="3306" max="3306" width="6.75" style="37" bestFit="1" customWidth="1"/>
    <col min="3307" max="3307" width="6.625" style="37" bestFit="1" customWidth="1"/>
    <col min="3308" max="3308" width="6.75" style="37" bestFit="1" customWidth="1"/>
    <col min="3309" max="3309" width="5.625" style="37" customWidth="1"/>
    <col min="3310" max="3310" width="8.125" style="37" customWidth="1"/>
    <col min="3311" max="3311" width="4.375" style="37" customWidth="1"/>
    <col min="3312" max="3312" width="9.25" style="37" customWidth="1"/>
    <col min="3313" max="3313" width="5.125" style="37" bestFit="1" customWidth="1"/>
    <col min="3314" max="3314" width="9.25" style="37" bestFit="1" customWidth="1"/>
    <col min="3315" max="3315" width="5.25" style="37" customWidth="1"/>
    <col min="3316" max="3316" width="8.625" style="37" customWidth="1"/>
    <col min="3317" max="3317" width="4.625" style="37" customWidth="1"/>
    <col min="3318" max="3318" width="6.625" style="37" bestFit="1" customWidth="1"/>
    <col min="3319" max="3319" width="4.625" style="37" customWidth="1"/>
    <col min="3320" max="3320" width="6.75" style="37" customWidth="1"/>
    <col min="3321" max="3321" width="5.125" style="37" customWidth="1"/>
    <col min="3322" max="3322" width="9.25" style="37" bestFit="1" customWidth="1"/>
    <col min="3323" max="3323" width="3.375" style="37" customWidth="1"/>
    <col min="3324" max="3324" width="8.25" style="37" bestFit="1" customWidth="1"/>
    <col min="3325" max="3325" width="4" style="37" customWidth="1"/>
    <col min="3326" max="3326" width="7.375" style="37" customWidth="1"/>
    <col min="3327" max="3327" width="4.125" style="37" bestFit="1" customWidth="1"/>
    <col min="3328" max="3329" width="6.75" style="37" bestFit="1" customWidth="1"/>
    <col min="3330" max="3330" width="10" style="37" customWidth="1"/>
    <col min="3331" max="3545" width="9.125" style="37"/>
    <col min="3546" max="3546" width="16.625" style="37" customWidth="1"/>
    <col min="3547" max="3547" width="5.125" style="37" bestFit="1" customWidth="1"/>
    <col min="3548" max="3548" width="9.25" style="37" bestFit="1" customWidth="1"/>
    <col min="3549" max="3549" width="4.125" style="37" bestFit="1" customWidth="1"/>
    <col min="3550" max="3550" width="8.25" style="37" bestFit="1" customWidth="1"/>
    <col min="3551" max="3551" width="5.75" style="37" customWidth="1"/>
    <col min="3552" max="3552" width="10.25" style="37" bestFit="1" customWidth="1"/>
    <col min="3553" max="3553" width="3.875" style="37" bestFit="1" customWidth="1"/>
    <col min="3554" max="3554" width="6.75" style="37" bestFit="1" customWidth="1"/>
    <col min="3555" max="3555" width="4.75" style="37" bestFit="1" customWidth="1"/>
    <col min="3556" max="3556" width="6.75" style="37" bestFit="1" customWidth="1"/>
    <col min="3557" max="3557" width="5.625" style="37" customWidth="1"/>
    <col min="3558" max="3558" width="8.25" style="37" bestFit="1" customWidth="1"/>
    <col min="3559" max="3559" width="4.125" style="37" bestFit="1" customWidth="1"/>
    <col min="3560" max="3560" width="8.25" style="37" bestFit="1" customWidth="1"/>
    <col min="3561" max="3561" width="3.875" style="37" customWidth="1"/>
    <col min="3562" max="3562" width="6.75" style="37" bestFit="1" customWidth="1"/>
    <col min="3563" max="3563" width="6.625" style="37" bestFit="1" customWidth="1"/>
    <col min="3564" max="3564" width="6.75" style="37" bestFit="1" customWidth="1"/>
    <col min="3565" max="3565" width="5.625" style="37" customWidth="1"/>
    <col min="3566" max="3566" width="8.125" style="37" customWidth="1"/>
    <col min="3567" max="3567" width="4.375" style="37" customWidth="1"/>
    <col min="3568" max="3568" width="9.25" style="37" customWidth="1"/>
    <col min="3569" max="3569" width="5.125" style="37" bestFit="1" customWidth="1"/>
    <col min="3570" max="3570" width="9.25" style="37" bestFit="1" customWidth="1"/>
    <col min="3571" max="3571" width="5.25" style="37" customWidth="1"/>
    <col min="3572" max="3572" width="8.625" style="37" customWidth="1"/>
    <col min="3573" max="3573" width="4.625" style="37" customWidth="1"/>
    <col min="3574" max="3574" width="6.625" style="37" bestFit="1" customWidth="1"/>
    <col min="3575" max="3575" width="4.625" style="37" customWidth="1"/>
    <col min="3576" max="3576" width="6.75" style="37" customWidth="1"/>
    <col min="3577" max="3577" width="5.125" style="37" customWidth="1"/>
    <col min="3578" max="3578" width="9.25" style="37" bestFit="1" customWidth="1"/>
    <col min="3579" max="3579" width="3.375" style="37" customWidth="1"/>
    <col min="3580" max="3580" width="8.25" style="37" bestFit="1" customWidth="1"/>
    <col min="3581" max="3581" width="4" style="37" customWidth="1"/>
    <col min="3582" max="3582" width="7.375" style="37" customWidth="1"/>
    <col min="3583" max="3583" width="4.125" style="37" bestFit="1" customWidth="1"/>
    <col min="3584" max="3585" width="6.75" style="37" bestFit="1" customWidth="1"/>
    <col min="3586" max="3586" width="10" style="37" customWidth="1"/>
    <col min="3587" max="3801" width="9.125" style="37"/>
    <col min="3802" max="3802" width="16.625" style="37" customWidth="1"/>
    <col min="3803" max="3803" width="5.125" style="37" bestFit="1" customWidth="1"/>
    <col min="3804" max="3804" width="9.25" style="37" bestFit="1" customWidth="1"/>
    <col min="3805" max="3805" width="4.125" style="37" bestFit="1" customWidth="1"/>
    <col min="3806" max="3806" width="8.25" style="37" bestFit="1" customWidth="1"/>
    <col min="3807" max="3807" width="5.75" style="37" customWidth="1"/>
    <col min="3808" max="3808" width="10.25" style="37" bestFit="1" customWidth="1"/>
    <col min="3809" max="3809" width="3.875" style="37" bestFit="1" customWidth="1"/>
    <col min="3810" max="3810" width="6.75" style="37" bestFit="1" customWidth="1"/>
    <col min="3811" max="3811" width="4.75" style="37" bestFit="1" customWidth="1"/>
    <col min="3812" max="3812" width="6.75" style="37" bestFit="1" customWidth="1"/>
    <col min="3813" max="3813" width="5.625" style="37" customWidth="1"/>
    <col min="3814" max="3814" width="8.25" style="37" bestFit="1" customWidth="1"/>
    <col min="3815" max="3815" width="4.125" style="37" bestFit="1" customWidth="1"/>
    <col min="3816" max="3816" width="8.25" style="37" bestFit="1" customWidth="1"/>
    <col min="3817" max="3817" width="3.875" style="37" customWidth="1"/>
    <col min="3818" max="3818" width="6.75" style="37" bestFit="1" customWidth="1"/>
    <col min="3819" max="3819" width="6.625" style="37" bestFit="1" customWidth="1"/>
    <col min="3820" max="3820" width="6.75" style="37" bestFit="1" customWidth="1"/>
    <col min="3821" max="3821" width="5.625" style="37" customWidth="1"/>
    <col min="3822" max="3822" width="8.125" style="37" customWidth="1"/>
    <col min="3823" max="3823" width="4.375" style="37" customWidth="1"/>
    <col min="3824" max="3824" width="9.25" style="37" customWidth="1"/>
    <col min="3825" max="3825" width="5.125" style="37" bestFit="1" customWidth="1"/>
    <col min="3826" max="3826" width="9.25" style="37" bestFit="1" customWidth="1"/>
    <col min="3827" max="3827" width="5.25" style="37" customWidth="1"/>
    <col min="3828" max="3828" width="8.625" style="37" customWidth="1"/>
    <col min="3829" max="3829" width="4.625" style="37" customWidth="1"/>
    <col min="3830" max="3830" width="6.625" style="37" bestFit="1" customWidth="1"/>
    <col min="3831" max="3831" width="4.625" style="37" customWidth="1"/>
    <col min="3832" max="3832" width="6.75" style="37" customWidth="1"/>
    <col min="3833" max="3833" width="5.125" style="37" customWidth="1"/>
    <col min="3834" max="3834" width="9.25" style="37" bestFit="1" customWidth="1"/>
    <col min="3835" max="3835" width="3.375" style="37" customWidth="1"/>
    <col min="3836" max="3836" width="8.25" style="37" bestFit="1" customWidth="1"/>
    <col min="3837" max="3837" width="4" style="37" customWidth="1"/>
    <col min="3838" max="3838" width="7.375" style="37" customWidth="1"/>
    <col min="3839" max="3839" width="4.125" style="37" bestFit="1" customWidth="1"/>
    <col min="3840" max="3841" width="6.75" style="37" bestFit="1" customWidth="1"/>
    <col min="3842" max="3842" width="10" style="37" customWidth="1"/>
    <col min="3843" max="4057" width="9.125" style="37"/>
    <col min="4058" max="4058" width="16.625" style="37" customWidth="1"/>
    <col min="4059" max="4059" width="5.125" style="37" bestFit="1" customWidth="1"/>
    <col min="4060" max="4060" width="9.25" style="37" bestFit="1" customWidth="1"/>
    <col min="4061" max="4061" width="4.125" style="37" bestFit="1" customWidth="1"/>
    <col min="4062" max="4062" width="8.25" style="37" bestFit="1" customWidth="1"/>
    <col min="4063" max="4063" width="5.75" style="37" customWidth="1"/>
    <col min="4064" max="4064" width="10.25" style="37" bestFit="1" customWidth="1"/>
    <col min="4065" max="4065" width="3.875" style="37" bestFit="1" customWidth="1"/>
    <col min="4066" max="4066" width="6.75" style="37" bestFit="1" customWidth="1"/>
    <col min="4067" max="4067" width="4.75" style="37" bestFit="1" customWidth="1"/>
    <col min="4068" max="4068" width="6.75" style="37" bestFit="1" customWidth="1"/>
    <col min="4069" max="4069" width="5.625" style="37" customWidth="1"/>
    <col min="4070" max="4070" width="8.25" style="37" bestFit="1" customWidth="1"/>
    <col min="4071" max="4071" width="4.125" style="37" bestFit="1" customWidth="1"/>
    <col min="4072" max="4072" width="8.25" style="37" bestFit="1" customWidth="1"/>
    <col min="4073" max="4073" width="3.875" style="37" customWidth="1"/>
    <col min="4074" max="4074" width="6.75" style="37" bestFit="1" customWidth="1"/>
    <col min="4075" max="4075" width="6.625" style="37" bestFit="1" customWidth="1"/>
    <col min="4076" max="4076" width="6.75" style="37" bestFit="1" customWidth="1"/>
    <col min="4077" max="4077" width="5.625" style="37" customWidth="1"/>
    <col min="4078" max="4078" width="8.125" style="37" customWidth="1"/>
    <col min="4079" max="4079" width="4.375" style="37" customWidth="1"/>
    <col min="4080" max="4080" width="9.25" style="37" customWidth="1"/>
    <col min="4081" max="4081" width="5.125" style="37" bestFit="1" customWidth="1"/>
    <col min="4082" max="4082" width="9.25" style="37" bestFit="1" customWidth="1"/>
    <col min="4083" max="4083" width="5.25" style="37" customWidth="1"/>
    <col min="4084" max="4084" width="8.625" style="37" customWidth="1"/>
    <col min="4085" max="4085" width="4.625" style="37" customWidth="1"/>
    <col min="4086" max="4086" width="6.625" style="37" bestFit="1" customWidth="1"/>
    <col min="4087" max="4087" width="4.625" style="37" customWidth="1"/>
    <col min="4088" max="4088" width="6.75" style="37" customWidth="1"/>
    <col min="4089" max="4089" width="5.125" style="37" customWidth="1"/>
    <col min="4090" max="4090" width="9.25" style="37" bestFit="1" customWidth="1"/>
    <col min="4091" max="4091" width="3.375" style="37" customWidth="1"/>
    <col min="4092" max="4092" width="8.25" style="37" bestFit="1" customWidth="1"/>
    <col min="4093" max="4093" width="4" style="37" customWidth="1"/>
    <col min="4094" max="4094" width="7.375" style="37" customWidth="1"/>
    <col min="4095" max="4095" width="4.125" style="37" bestFit="1" customWidth="1"/>
    <col min="4096" max="4097" width="6.75" style="37" bestFit="1" customWidth="1"/>
    <col min="4098" max="4098" width="10" style="37" customWidth="1"/>
    <col min="4099" max="4313" width="9.125" style="37"/>
    <col min="4314" max="4314" width="16.625" style="37" customWidth="1"/>
    <col min="4315" max="4315" width="5.125" style="37" bestFit="1" customWidth="1"/>
    <col min="4316" max="4316" width="9.25" style="37" bestFit="1" customWidth="1"/>
    <col min="4317" max="4317" width="4.125" style="37" bestFit="1" customWidth="1"/>
    <col min="4318" max="4318" width="8.25" style="37" bestFit="1" customWidth="1"/>
    <col min="4319" max="4319" width="5.75" style="37" customWidth="1"/>
    <col min="4320" max="4320" width="10.25" style="37" bestFit="1" customWidth="1"/>
    <col min="4321" max="4321" width="3.875" style="37" bestFit="1" customWidth="1"/>
    <col min="4322" max="4322" width="6.75" style="37" bestFit="1" customWidth="1"/>
    <col min="4323" max="4323" width="4.75" style="37" bestFit="1" customWidth="1"/>
    <col min="4324" max="4324" width="6.75" style="37" bestFit="1" customWidth="1"/>
    <col min="4325" max="4325" width="5.625" style="37" customWidth="1"/>
    <col min="4326" max="4326" width="8.25" style="37" bestFit="1" customWidth="1"/>
    <col min="4327" max="4327" width="4.125" style="37" bestFit="1" customWidth="1"/>
    <col min="4328" max="4328" width="8.25" style="37" bestFit="1" customWidth="1"/>
    <col min="4329" max="4329" width="3.875" style="37" customWidth="1"/>
    <col min="4330" max="4330" width="6.75" style="37" bestFit="1" customWidth="1"/>
    <col min="4331" max="4331" width="6.625" style="37" bestFit="1" customWidth="1"/>
    <col min="4332" max="4332" width="6.75" style="37" bestFit="1" customWidth="1"/>
    <col min="4333" max="4333" width="5.625" style="37" customWidth="1"/>
    <col min="4334" max="4334" width="8.125" style="37" customWidth="1"/>
    <col min="4335" max="4335" width="4.375" style="37" customWidth="1"/>
    <col min="4336" max="4336" width="9.25" style="37" customWidth="1"/>
    <col min="4337" max="4337" width="5.125" style="37" bestFit="1" customWidth="1"/>
    <col min="4338" max="4338" width="9.25" style="37" bestFit="1" customWidth="1"/>
    <col min="4339" max="4339" width="5.25" style="37" customWidth="1"/>
    <col min="4340" max="4340" width="8.625" style="37" customWidth="1"/>
    <col min="4341" max="4341" width="4.625" style="37" customWidth="1"/>
    <col min="4342" max="4342" width="6.625" style="37" bestFit="1" customWidth="1"/>
    <col min="4343" max="4343" width="4.625" style="37" customWidth="1"/>
    <col min="4344" max="4344" width="6.75" style="37" customWidth="1"/>
    <col min="4345" max="4345" width="5.125" style="37" customWidth="1"/>
    <col min="4346" max="4346" width="9.25" style="37" bestFit="1" customWidth="1"/>
    <col min="4347" max="4347" width="3.375" style="37" customWidth="1"/>
    <col min="4348" max="4348" width="8.25" style="37" bestFit="1" customWidth="1"/>
    <col min="4349" max="4349" width="4" style="37" customWidth="1"/>
    <col min="4350" max="4350" width="7.375" style="37" customWidth="1"/>
    <col min="4351" max="4351" width="4.125" style="37" bestFit="1" customWidth="1"/>
    <col min="4352" max="4353" width="6.75" style="37" bestFit="1" customWidth="1"/>
    <col min="4354" max="4354" width="10" style="37" customWidth="1"/>
    <col min="4355" max="4569" width="9.125" style="37"/>
    <col min="4570" max="4570" width="16.625" style="37" customWidth="1"/>
    <col min="4571" max="4571" width="5.125" style="37" bestFit="1" customWidth="1"/>
    <col min="4572" max="4572" width="9.25" style="37" bestFit="1" customWidth="1"/>
    <col min="4573" max="4573" width="4.125" style="37" bestFit="1" customWidth="1"/>
    <col min="4574" max="4574" width="8.25" style="37" bestFit="1" customWidth="1"/>
    <col min="4575" max="4575" width="5.75" style="37" customWidth="1"/>
    <col min="4576" max="4576" width="10.25" style="37" bestFit="1" customWidth="1"/>
    <col min="4577" max="4577" width="3.875" style="37" bestFit="1" customWidth="1"/>
    <col min="4578" max="4578" width="6.75" style="37" bestFit="1" customWidth="1"/>
    <col min="4579" max="4579" width="4.75" style="37" bestFit="1" customWidth="1"/>
    <col min="4580" max="4580" width="6.75" style="37" bestFit="1" customWidth="1"/>
    <col min="4581" max="4581" width="5.625" style="37" customWidth="1"/>
    <col min="4582" max="4582" width="8.25" style="37" bestFit="1" customWidth="1"/>
    <col min="4583" max="4583" width="4.125" style="37" bestFit="1" customWidth="1"/>
    <col min="4584" max="4584" width="8.25" style="37" bestFit="1" customWidth="1"/>
    <col min="4585" max="4585" width="3.875" style="37" customWidth="1"/>
    <col min="4586" max="4586" width="6.75" style="37" bestFit="1" customWidth="1"/>
    <col min="4587" max="4587" width="6.625" style="37" bestFit="1" customWidth="1"/>
    <col min="4588" max="4588" width="6.75" style="37" bestFit="1" customWidth="1"/>
    <col min="4589" max="4589" width="5.625" style="37" customWidth="1"/>
    <col min="4590" max="4590" width="8.125" style="37" customWidth="1"/>
    <col min="4591" max="4591" width="4.375" style="37" customWidth="1"/>
    <col min="4592" max="4592" width="9.25" style="37" customWidth="1"/>
    <col min="4593" max="4593" width="5.125" style="37" bestFit="1" customWidth="1"/>
    <col min="4594" max="4594" width="9.25" style="37" bestFit="1" customWidth="1"/>
    <col min="4595" max="4595" width="5.25" style="37" customWidth="1"/>
    <col min="4596" max="4596" width="8.625" style="37" customWidth="1"/>
    <col min="4597" max="4597" width="4.625" style="37" customWidth="1"/>
    <col min="4598" max="4598" width="6.625" style="37" bestFit="1" customWidth="1"/>
    <col min="4599" max="4599" width="4.625" style="37" customWidth="1"/>
    <col min="4600" max="4600" width="6.75" style="37" customWidth="1"/>
    <col min="4601" max="4601" width="5.125" style="37" customWidth="1"/>
    <col min="4602" max="4602" width="9.25" style="37" bestFit="1" customWidth="1"/>
    <col min="4603" max="4603" width="3.375" style="37" customWidth="1"/>
    <col min="4604" max="4604" width="8.25" style="37" bestFit="1" customWidth="1"/>
    <col min="4605" max="4605" width="4" style="37" customWidth="1"/>
    <col min="4606" max="4606" width="7.375" style="37" customWidth="1"/>
    <col min="4607" max="4607" width="4.125" style="37" bestFit="1" customWidth="1"/>
    <col min="4608" max="4609" width="6.75" style="37" bestFit="1" customWidth="1"/>
    <col min="4610" max="4610" width="10" style="37" customWidth="1"/>
    <col min="4611" max="4825" width="9.125" style="37"/>
    <col min="4826" max="4826" width="16.625" style="37" customWidth="1"/>
    <col min="4827" max="4827" width="5.125" style="37" bestFit="1" customWidth="1"/>
    <col min="4828" max="4828" width="9.25" style="37" bestFit="1" customWidth="1"/>
    <col min="4829" max="4829" width="4.125" style="37" bestFit="1" customWidth="1"/>
    <col min="4830" max="4830" width="8.25" style="37" bestFit="1" customWidth="1"/>
    <col min="4831" max="4831" width="5.75" style="37" customWidth="1"/>
    <col min="4832" max="4832" width="10.25" style="37" bestFit="1" customWidth="1"/>
    <col min="4833" max="4833" width="3.875" style="37" bestFit="1" customWidth="1"/>
    <col min="4834" max="4834" width="6.75" style="37" bestFit="1" customWidth="1"/>
    <col min="4835" max="4835" width="4.75" style="37" bestFit="1" customWidth="1"/>
    <col min="4836" max="4836" width="6.75" style="37" bestFit="1" customWidth="1"/>
    <col min="4837" max="4837" width="5.625" style="37" customWidth="1"/>
    <col min="4838" max="4838" width="8.25" style="37" bestFit="1" customWidth="1"/>
    <col min="4839" max="4839" width="4.125" style="37" bestFit="1" customWidth="1"/>
    <col min="4840" max="4840" width="8.25" style="37" bestFit="1" customWidth="1"/>
    <col min="4841" max="4841" width="3.875" style="37" customWidth="1"/>
    <col min="4842" max="4842" width="6.75" style="37" bestFit="1" customWidth="1"/>
    <col min="4843" max="4843" width="6.625" style="37" bestFit="1" customWidth="1"/>
    <col min="4844" max="4844" width="6.75" style="37" bestFit="1" customWidth="1"/>
    <col min="4845" max="4845" width="5.625" style="37" customWidth="1"/>
    <col min="4846" max="4846" width="8.125" style="37" customWidth="1"/>
    <col min="4847" max="4847" width="4.375" style="37" customWidth="1"/>
    <col min="4848" max="4848" width="9.25" style="37" customWidth="1"/>
    <col min="4849" max="4849" width="5.125" style="37" bestFit="1" customWidth="1"/>
    <col min="4850" max="4850" width="9.25" style="37" bestFit="1" customWidth="1"/>
    <col min="4851" max="4851" width="5.25" style="37" customWidth="1"/>
    <col min="4852" max="4852" width="8.625" style="37" customWidth="1"/>
    <col min="4853" max="4853" width="4.625" style="37" customWidth="1"/>
    <col min="4854" max="4854" width="6.625" style="37" bestFit="1" customWidth="1"/>
    <col min="4855" max="4855" width="4.625" style="37" customWidth="1"/>
    <col min="4856" max="4856" width="6.75" style="37" customWidth="1"/>
    <col min="4857" max="4857" width="5.125" style="37" customWidth="1"/>
    <col min="4858" max="4858" width="9.25" style="37" bestFit="1" customWidth="1"/>
    <col min="4859" max="4859" width="3.375" style="37" customWidth="1"/>
    <col min="4860" max="4860" width="8.25" style="37" bestFit="1" customWidth="1"/>
    <col min="4861" max="4861" width="4" style="37" customWidth="1"/>
    <col min="4862" max="4862" width="7.375" style="37" customWidth="1"/>
    <col min="4863" max="4863" width="4.125" style="37" bestFit="1" customWidth="1"/>
    <col min="4864" max="4865" width="6.75" style="37" bestFit="1" customWidth="1"/>
    <col min="4866" max="4866" width="10" style="37" customWidth="1"/>
    <col min="4867" max="5081" width="9.125" style="37"/>
    <col min="5082" max="5082" width="16.625" style="37" customWidth="1"/>
    <col min="5083" max="5083" width="5.125" style="37" bestFit="1" customWidth="1"/>
    <col min="5084" max="5084" width="9.25" style="37" bestFit="1" customWidth="1"/>
    <col min="5085" max="5085" width="4.125" style="37" bestFit="1" customWidth="1"/>
    <col min="5086" max="5086" width="8.25" style="37" bestFit="1" customWidth="1"/>
    <col min="5087" max="5087" width="5.75" style="37" customWidth="1"/>
    <col min="5088" max="5088" width="10.25" style="37" bestFit="1" customWidth="1"/>
    <col min="5089" max="5089" width="3.875" style="37" bestFit="1" customWidth="1"/>
    <col min="5090" max="5090" width="6.75" style="37" bestFit="1" customWidth="1"/>
    <col min="5091" max="5091" width="4.75" style="37" bestFit="1" customWidth="1"/>
    <col min="5092" max="5092" width="6.75" style="37" bestFit="1" customWidth="1"/>
    <col min="5093" max="5093" width="5.625" style="37" customWidth="1"/>
    <col min="5094" max="5094" width="8.25" style="37" bestFit="1" customWidth="1"/>
    <col min="5095" max="5095" width="4.125" style="37" bestFit="1" customWidth="1"/>
    <col min="5096" max="5096" width="8.25" style="37" bestFit="1" customWidth="1"/>
    <col min="5097" max="5097" width="3.875" style="37" customWidth="1"/>
    <col min="5098" max="5098" width="6.75" style="37" bestFit="1" customWidth="1"/>
    <col min="5099" max="5099" width="6.625" style="37" bestFit="1" customWidth="1"/>
    <col min="5100" max="5100" width="6.75" style="37" bestFit="1" customWidth="1"/>
    <col min="5101" max="5101" width="5.625" style="37" customWidth="1"/>
    <col min="5102" max="5102" width="8.125" style="37" customWidth="1"/>
    <col min="5103" max="5103" width="4.375" style="37" customWidth="1"/>
    <col min="5104" max="5104" width="9.25" style="37" customWidth="1"/>
    <col min="5105" max="5105" width="5.125" style="37" bestFit="1" customWidth="1"/>
    <col min="5106" max="5106" width="9.25" style="37" bestFit="1" customWidth="1"/>
    <col min="5107" max="5107" width="5.25" style="37" customWidth="1"/>
    <col min="5108" max="5108" width="8.625" style="37" customWidth="1"/>
    <col min="5109" max="5109" width="4.625" style="37" customWidth="1"/>
    <col min="5110" max="5110" width="6.625" style="37" bestFit="1" customWidth="1"/>
    <col min="5111" max="5111" width="4.625" style="37" customWidth="1"/>
    <col min="5112" max="5112" width="6.75" style="37" customWidth="1"/>
    <col min="5113" max="5113" width="5.125" style="37" customWidth="1"/>
    <col min="5114" max="5114" width="9.25" style="37" bestFit="1" customWidth="1"/>
    <col min="5115" max="5115" width="3.375" style="37" customWidth="1"/>
    <col min="5116" max="5116" width="8.25" style="37" bestFit="1" customWidth="1"/>
    <col min="5117" max="5117" width="4" style="37" customWidth="1"/>
    <col min="5118" max="5118" width="7.375" style="37" customWidth="1"/>
    <col min="5119" max="5119" width="4.125" style="37" bestFit="1" customWidth="1"/>
    <col min="5120" max="5121" width="6.75" style="37" bestFit="1" customWidth="1"/>
    <col min="5122" max="5122" width="10" style="37" customWidth="1"/>
    <col min="5123" max="5337" width="9.125" style="37"/>
    <col min="5338" max="5338" width="16.625" style="37" customWidth="1"/>
    <col min="5339" max="5339" width="5.125" style="37" bestFit="1" customWidth="1"/>
    <col min="5340" max="5340" width="9.25" style="37" bestFit="1" customWidth="1"/>
    <col min="5341" max="5341" width="4.125" style="37" bestFit="1" customWidth="1"/>
    <col min="5342" max="5342" width="8.25" style="37" bestFit="1" customWidth="1"/>
    <col min="5343" max="5343" width="5.75" style="37" customWidth="1"/>
    <col min="5344" max="5344" width="10.25" style="37" bestFit="1" customWidth="1"/>
    <col min="5345" max="5345" width="3.875" style="37" bestFit="1" customWidth="1"/>
    <col min="5346" max="5346" width="6.75" style="37" bestFit="1" customWidth="1"/>
    <col min="5347" max="5347" width="4.75" style="37" bestFit="1" customWidth="1"/>
    <col min="5348" max="5348" width="6.75" style="37" bestFit="1" customWidth="1"/>
    <col min="5349" max="5349" width="5.625" style="37" customWidth="1"/>
    <col min="5350" max="5350" width="8.25" style="37" bestFit="1" customWidth="1"/>
    <col min="5351" max="5351" width="4.125" style="37" bestFit="1" customWidth="1"/>
    <col min="5352" max="5352" width="8.25" style="37" bestFit="1" customWidth="1"/>
    <col min="5353" max="5353" width="3.875" style="37" customWidth="1"/>
    <col min="5354" max="5354" width="6.75" style="37" bestFit="1" customWidth="1"/>
    <col min="5355" max="5355" width="6.625" style="37" bestFit="1" customWidth="1"/>
    <col min="5356" max="5356" width="6.75" style="37" bestFit="1" customWidth="1"/>
    <col min="5357" max="5357" width="5.625" style="37" customWidth="1"/>
    <col min="5358" max="5358" width="8.125" style="37" customWidth="1"/>
    <col min="5359" max="5359" width="4.375" style="37" customWidth="1"/>
    <col min="5360" max="5360" width="9.25" style="37" customWidth="1"/>
    <col min="5361" max="5361" width="5.125" style="37" bestFit="1" customWidth="1"/>
    <col min="5362" max="5362" width="9.25" style="37" bestFit="1" customWidth="1"/>
    <col min="5363" max="5363" width="5.25" style="37" customWidth="1"/>
    <col min="5364" max="5364" width="8.625" style="37" customWidth="1"/>
    <col min="5365" max="5365" width="4.625" style="37" customWidth="1"/>
    <col min="5366" max="5366" width="6.625" style="37" bestFit="1" customWidth="1"/>
    <col min="5367" max="5367" width="4.625" style="37" customWidth="1"/>
    <col min="5368" max="5368" width="6.75" style="37" customWidth="1"/>
    <col min="5369" max="5369" width="5.125" style="37" customWidth="1"/>
    <col min="5370" max="5370" width="9.25" style="37" bestFit="1" customWidth="1"/>
    <col min="5371" max="5371" width="3.375" style="37" customWidth="1"/>
    <col min="5372" max="5372" width="8.25" style="37" bestFit="1" customWidth="1"/>
    <col min="5373" max="5373" width="4" style="37" customWidth="1"/>
    <col min="5374" max="5374" width="7.375" style="37" customWidth="1"/>
    <col min="5375" max="5375" width="4.125" style="37" bestFit="1" customWidth="1"/>
    <col min="5376" max="5377" width="6.75" style="37" bestFit="1" customWidth="1"/>
    <col min="5378" max="5378" width="10" style="37" customWidth="1"/>
    <col min="5379" max="5593" width="9.125" style="37"/>
    <col min="5594" max="5594" width="16.625" style="37" customWidth="1"/>
    <col min="5595" max="5595" width="5.125" style="37" bestFit="1" customWidth="1"/>
    <col min="5596" max="5596" width="9.25" style="37" bestFit="1" customWidth="1"/>
    <col min="5597" max="5597" width="4.125" style="37" bestFit="1" customWidth="1"/>
    <col min="5598" max="5598" width="8.25" style="37" bestFit="1" customWidth="1"/>
    <col min="5599" max="5599" width="5.75" style="37" customWidth="1"/>
    <col min="5600" max="5600" width="10.25" style="37" bestFit="1" customWidth="1"/>
    <col min="5601" max="5601" width="3.875" style="37" bestFit="1" customWidth="1"/>
    <col min="5602" max="5602" width="6.75" style="37" bestFit="1" customWidth="1"/>
    <col min="5603" max="5603" width="4.75" style="37" bestFit="1" customWidth="1"/>
    <col min="5604" max="5604" width="6.75" style="37" bestFit="1" customWidth="1"/>
    <col min="5605" max="5605" width="5.625" style="37" customWidth="1"/>
    <col min="5606" max="5606" width="8.25" style="37" bestFit="1" customWidth="1"/>
    <col min="5607" max="5607" width="4.125" style="37" bestFit="1" customWidth="1"/>
    <col min="5608" max="5608" width="8.25" style="37" bestFit="1" customWidth="1"/>
    <col min="5609" max="5609" width="3.875" style="37" customWidth="1"/>
    <col min="5610" max="5610" width="6.75" style="37" bestFit="1" customWidth="1"/>
    <col min="5611" max="5611" width="6.625" style="37" bestFit="1" customWidth="1"/>
    <col min="5612" max="5612" width="6.75" style="37" bestFit="1" customWidth="1"/>
    <col min="5613" max="5613" width="5.625" style="37" customWidth="1"/>
    <col min="5614" max="5614" width="8.125" style="37" customWidth="1"/>
    <col min="5615" max="5615" width="4.375" style="37" customWidth="1"/>
    <col min="5616" max="5616" width="9.25" style="37" customWidth="1"/>
    <col min="5617" max="5617" width="5.125" style="37" bestFit="1" customWidth="1"/>
    <col min="5618" max="5618" width="9.25" style="37" bestFit="1" customWidth="1"/>
    <col min="5619" max="5619" width="5.25" style="37" customWidth="1"/>
    <col min="5620" max="5620" width="8.625" style="37" customWidth="1"/>
    <col min="5621" max="5621" width="4.625" style="37" customWidth="1"/>
    <col min="5622" max="5622" width="6.625" style="37" bestFit="1" customWidth="1"/>
    <col min="5623" max="5623" width="4.625" style="37" customWidth="1"/>
    <col min="5624" max="5624" width="6.75" style="37" customWidth="1"/>
    <col min="5625" max="5625" width="5.125" style="37" customWidth="1"/>
    <col min="5626" max="5626" width="9.25" style="37" bestFit="1" customWidth="1"/>
    <col min="5627" max="5627" width="3.375" style="37" customWidth="1"/>
    <col min="5628" max="5628" width="8.25" style="37" bestFit="1" customWidth="1"/>
    <col min="5629" max="5629" width="4" style="37" customWidth="1"/>
    <col min="5630" max="5630" width="7.375" style="37" customWidth="1"/>
    <col min="5631" max="5631" width="4.125" style="37" bestFit="1" customWidth="1"/>
    <col min="5632" max="5633" width="6.75" style="37" bestFit="1" customWidth="1"/>
    <col min="5634" max="5634" width="10" style="37" customWidth="1"/>
    <col min="5635" max="5849" width="9.125" style="37"/>
    <col min="5850" max="5850" width="16.625" style="37" customWidth="1"/>
    <col min="5851" max="5851" width="5.125" style="37" bestFit="1" customWidth="1"/>
    <col min="5852" max="5852" width="9.25" style="37" bestFit="1" customWidth="1"/>
    <col min="5853" max="5853" width="4.125" style="37" bestFit="1" customWidth="1"/>
    <col min="5854" max="5854" width="8.25" style="37" bestFit="1" customWidth="1"/>
    <col min="5855" max="5855" width="5.75" style="37" customWidth="1"/>
    <col min="5856" max="5856" width="10.25" style="37" bestFit="1" customWidth="1"/>
    <col min="5857" max="5857" width="3.875" style="37" bestFit="1" customWidth="1"/>
    <col min="5858" max="5858" width="6.75" style="37" bestFit="1" customWidth="1"/>
    <col min="5859" max="5859" width="4.75" style="37" bestFit="1" customWidth="1"/>
    <col min="5860" max="5860" width="6.75" style="37" bestFit="1" customWidth="1"/>
    <col min="5861" max="5861" width="5.625" style="37" customWidth="1"/>
    <col min="5862" max="5862" width="8.25" style="37" bestFit="1" customWidth="1"/>
    <col min="5863" max="5863" width="4.125" style="37" bestFit="1" customWidth="1"/>
    <col min="5864" max="5864" width="8.25" style="37" bestFit="1" customWidth="1"/>
    <col min="5865" max="5865" width="3.875" style="37" customWidth="1"/>
    <col min="5866" max="5866" width="6.75" style="37" bestFit="1" customWidth="1"/>
    <col min="5867" max="5867" width="6.625" style="37" bestFit="1" customWidth="1"/>
    <col min="5868" max="5868" width="6.75" style="37" bestFit="1" customWidth="1"/>
    <col min="5869" max="5869" width="5.625" style="37" customWidth="1"/>
    <col min="5870" max="5870" width="8.125" style="37" customWidth="1"/>
    <col min="5871" max="5871" width="4.375" style="37" customWidth="1"/>
    <col min="5872" max="5872" width="9.25" style="37" customWidth="1"/>
    <col min="5873" max="5873" width="5.125" style="37" bestFit="1" customWidth="1"/>
    <col min="5874" max="5874" width="9.25" style="37" bestFit="1" customWidth="1"/>
    <col min="5875" max="5875" width="5.25" style="37" customWidth="1"/>
    <col min="5876" max="5876" width="8.625" style="37" customWidth="1"/>
    <col min="5877" max="5877" width="4.625" style="37" customWidth="1"/>
    <col min="5878" max="5878" width="6.625" style="37" bestFit="1" customWidth="1"/>
    <col min="5879" max="5879" width="4.625" style="37" customWidth="1"/>
    <col min="5880" max="5880" width="6.75" style="37" customWidth="1"/>
    <col min="5881" max="5881" width="5.125" style="37" customWidth="1"/>
    <col min="5882" max="5882" width="9.25" style="37" bestFit="1" customWidth="1"/>
    <col min="5883" max="5883" width="3.375" style="37" customWidth="1"/>
    <col min="5884" max="5884" width="8.25" style="37" bestFit="1" customWidth="1"/>
    <col min="5885" max="5885" width="4" style="37" customWidth="1"/>
    <col min="5886" max="5886" width="7.375" style="37" customWidth="1"/>
    <col min="5887" max="5887" width="4.125" style="37" bestFit="1" customWidth="1"/>
    <col min="5888" max="5889" width="6.75" style="37" bestFit="1" customWidth="1"/>
    <col min="5890" max="5890" width="10" style="37" customWidth="1"/>
    <col min="5891" max="6105" width="9.125" style="37"/>
    <col min="6106" max="6106" width="16.625" style="37" customWidth="1"/>
    <col min="6107" max="6107" width="5.125" style="37" bestFit="1" customWidth="1"/>
    <col min="6108" max="6108" width="9.25" style="37" bestFit="1" customWidth="1"/>
    <col min="6109" max="6109" width="4.125" style="37" bestFit="1" customWidth="1"/>
    <col min="6110" max="6110" width="8.25" style="37" bestFit="1" customWidth="1"/>
    <col min="6111" max="6111" width="5.75" style="37" customWidth="1"/>
    <col min="6112" max="6112" width="10.25" style="37" bestFit="1" customWidth="1"/>
    <col min="6113" max="6113" width="3.875" style="37" bestFit="1" customWidth="1"/>
    <col min="6114" max="6114" width="6.75" style="37" bestFit="1" customWidth="1"/>
    <col min="6115" max="6115" width="4.75" style="37" bestFit="1" customWidth="1"/>
    <col min="6116" max="6116" width="6.75" style="37" bestFit="1" customWidth="1"/>
    <col min="6117" max="6117" width="5.625" style="37" customWidth="1"/>
    <col min="6118" max="6118" width="8.25" style="37" bestFit="1" customWidth="1"/>
    <col min="6119" max="6119" width="4.125" style="37" bestFit="1" customWidth="1"/>
    <col min="6120" max="6120" width="8.25" style="37" bestFit="1" customWidth="1"/>
    <col min="6121" max="6121" width="3.875" style="37" customWidth="1"/>
    <col min="6122" max="6122" width="6.75" style="37" bestFit="1" customWidth="1"/>
    <col min="6123" max="6123" width="6.625" style="37" bestFit="1" customWidth="1"/>
    <col min="6124" max="6124" width="6.75" style="37" bestFit="1" customWidth="1"/>
    <col min="6125" max="6125" width="5.625" style="37" customWidth="1"/>
    <col min="6126" max="6126" width="8.125" style="37" customWidth="1"/>
    <col min="6127" max="6127" width="4.375" style="37" customWidth="1"/>
    <col min="6128" max="6128" width="9.25" style="37" customWidth="1"/>
    <col min="6129" max="6129" width="5.125" style="37" bestFit="1" customWidth="1"/>
    <col min="6130" max="6130" width="9.25" style="37" bestFit="1" customWidth="1"/>
    <col min="6131" max="6131" width="5.25" style="37" customWidth="1"/>
    <col min="6132" max="6132" width="8.625" style="37" customWidth="1"/>
    <col min="6133" max="6133" width="4.625" style="37" customWidth="1"/>
    <col min="6134" max="6134" width="6.625" style="37" bestFit="1" customWidth="1"/>
    <col min="6135" max="6135" width="4.625" style="37" customWidth="1"/>
    <col min="6136" max="6136" width="6.75" style="37" customWidth="1"/>
    <col min="6137" max="6137" width="5.125" style="37" customWidth="1"/>
    <col min="6138" max="6138" width="9.25" style="37" bestFit="1" customWidth="1"/>
    <col min="6139" max="6139" width="3.375" style="37" customWidth="1"/>
    <col min="6140" max="6140" width="8.25" style="37" bestFit="1" customWidth="1"/>
    <col min="6141" max="6141" width="4" style="37" customWidth="1"/>
    <col min="6142" max="6142" width="7.375" style="37" customWidth="1"/>
    <col min="6143" max="6143" width="4.125" style="37" bestFit="1" customWidth="1"/>
    <col min="6144" max="6145" width="6.75" style="37" bestFit="1" customWidth="1"/>
    <col min="6146" max="6146" width="10" style="37" customWidth="1"/>
    <col min="6147" max="6361" width="9.125" style="37"/>
    <col min="6362" max="6362" width="16.625" style="37" customWidth="1"/>
    <col min="6363" max="6363" width="5.125" style="37" bestFit="1" customWidth="1"/>
    <col min="6364" max="6364" width="9.25" style="37" bestFit="1" customWidth="1"/>
    <col min="6365" max="6365" width="4.125" style="37" bestFit="1" customWidth="1"/>
    <col min="6366" max="6366" width="8.25" style="37" bestFit="1" customWidth="1"/>
    <col min="6367" max="6367" width="5.75" style="37" customWidth="1"/>
    <col min="6368" max="6368" width="10.25" style="37" bestFit="1" customWidth="1"/>
    <col min="6369" max="6369" width="3.875" style="37" bestFit="1" customWidth="1"/>
    <col min="6370" max="6370" width="6.75" style="37" bestFit="1" customWidth="1"/>
    <col min="6371" max="6371" width="4.75" style="37" bestFit="1" customWidth="1"/>
    <col min="6372" max="6372" width="6.75" style="37" bestFit="1" customWidth="1"/>
    <col min="6373" max="6373" width="5.625" style="37" customWidth="1"/>
    <col min="6374" max="6374" width="8.25" style="37" bestFit="1" customWidth="1"/>
    <col min="6375" max="6375" width="4.125" style="37" bestFit="1" customWidth="1"/>
    <col min="6376" max="6376" width="8.25" style="37" bestFit="1" customWidth="1"/>
    <col min="6377" max="6377" width="3.875" style="37" customWidth="1"/>
    <col min="6378" max="6378" width="6.75" style="37" bestFit="1" customWidth="1"/>
    <col min="6379" max="6379" width="6.625" style="37" bestFit="1" customWidth="1"/>
    <col min="6380" max="6380" width="6.75" style="37" bestFit="1" customWidth="1"/>
    <col min="6381" max="6381" width="5.625" style="37" customWidth="1"/>
    <col min="6382" max="6382" width="8.125" style="37" customWidth="1"/>
    <col min="6383" max="6383" width="4.375" style="37" customWidth="1"/>
    <col min="6384" max="6384" width="9.25" style="37" customWidth="1"/>
    <col min="6385" max="6385" width="5.125" style="37" bestFit="1" customWidth="1"/>
    <col min="6386" max="6386" width="9.25" style="37" bestFit="1" customWidth="1"/>
    <col min="6387" max="6387" width="5.25" style="37" customWidth="1"/>
    <col min="6388" max="6388" width="8.625" style="37" customWidth="1"/>
    <col min="6389" max="6389" width="4.625" style="37" customWidth="1"/>
    <col min="6390" max="6390" width="6.625" style="37" bestFit="1" customWidth="1"/>
    <col min="6391" max="6391" width="4.625" style="37" customWidth="1"/>
    <col min="6392" max="6392" width="6.75" style="37" customWidth="1"/>
    <col min="6393" max="6393" width="5.125" style="37" customWidth="1"/>
    <col min="6394" max="6394" width="9.25" style="37" bestFit="1" customWidth="1"/>
    <col min="6395" max="6395" width="3.375" style="37" customWidth="1"/>
    <col min="6396" max="6396" width="8.25" style="37" bestFit="1" customWidth="1"/>
    <col min="6397" max="6397" width="4" style="37" customWidth="1"/>
    <col min="6398" max="6398" width="7.375" style="37" customWidth="1"/>
    <col min="6399" max="6399" width="4.125" style="37" bestFit="1" customWidth="1"/>
    <col min="6400" max="6401" width="6.75" style="37" bestFit="1" customWidth="1"/>
    <col min="6402" max="6402" width="10" style="37" customWidth="1"/>
    <col min="6403" max="6617" width="9.125" style="37"/>
    <col min="6618" max="6618" width="16.625" style="37" customWidth="1"/>
    <col min="6619" max="6619" width="5.125" style="37" bestFit="1" customWidth="1"/>
    <col min="6620" max="6620" width="9.25" style="37" bestFit="1" customWidth="1"/>
    <col min="6621" max="6621" width="4.125" style="37" bestFit="1" customWidth="1"/>
    <col min="6622" max="6622" width="8.25" style="37" bestFit="1" customWidth="1"/>
    <col min="6623" max="6623" width="5.75" style="37" customWidth="1"/>
    <col min="6624" max="6624" width="10.25" style="37" bestFit="1" customWidth="1"/>
    <col min="6625" max="6625" width="3.875" style="37" bestFit="1" customWidth="1"/>
    <col min="6626" max="6626" width="6.75" style="37" bestFit="1" customWidth="1"/>
    <col min="6627" max="6627" width="4.75" style="37" bestFit="1" customWidth="1"/>
    <col min="6628" max="6628" width="6.75" style="37" bestFit="1" customWidth="1"/>
    <col min="6629" max="6629" width="5.625" style="37" customWidth="1"/>
    <col min="6630" max="6630" width="8.25" style="37" bestFit="1" customWidth="1"/>
    <col min="6631" max="6631" width="4.125" style="37" bestFit="1" customWidth="1"/>
    <col min="6632" max="6632" width="8.25" style="37" bestFit="1" customWidth="1"/>
    <col min="6633" max="6633" width="3.875" style="37" customWidth="1"/>
    <col min="6634" max="6634" width="6.75" style="37" bestFit="1" customWidth="1"/>
    <col min="6635" max="6635" width="6.625" style="37" bestFit="1" customWidth="1"/>
    <col min="6636" max="6636" width="6.75" style="37" bestFit="1" customWidth="1"/>
    <col min="6637" max="6637" width="5.625" style="37" customWidth="1"/>
    <col min="6638" max="6638" width="8.125" style="37" customWidth="1"/>
    <col min="6639" max="6639" width="4.375" style="37" customWidth="1"/>
    <col min="6640" max="6640" width="9.25" style="37" customWidth="1"/>
    <col min="6641" max="6641" width="5.125" style="37" bestFit="1" customWidth="1"/>
    <col min="6642" max="6642" width="9.25" style="37" bestFit="1" customWidth="1"/>
    <col min="6643" max="6643" width="5.25" style="37" customWidth="1"/>
    <col min="6644" max="6644" width="8.625" style="37" customWidth="1"/>
    <col min="6645" max="6645" width="4.625" style="37" customWidth="1"/>
    <col min="6646" max="6646" width="6.625" style="37" bestFit="1" customWidth="1"/>
    <col min="6647" max="6647" width="4.625" style="37" customWidth="1"/>
    <col min="6648" max="6648" width="6.75" style="37" customWidth="1"/>
    <col min="6649" max="6649" width="5.125" style="37" customWidth="1"/>
    <col min="6650" max="6650" width="9.25" style="37" bestFit="1" customWidth="1"/>
    <col min="6651" max="6651" width="3.375" style="37" customWidth="1"/>
    <col min="6652" max="6652" width="8.25" style="37" bestFit="1" customWidth="1"/>
    <col min="6653" max="6653" width="4" style="37" customWidth="1"/>
    <col min="6654" max="6654" width="7.375" style="37" customWidth="1"/>
    <col min="6655" max="6655" width="4.125" style="37" bestFit="1" customWidth="1"/>
    <col min="6656" max="6657" width="6.75" style="37" bestFit="1" customWidth="1"/>
    <col min="6658" max="6658" width="10" style="37" customWidth="1"/>
    <col min="6659" max="6873" width="9.125" style="37"/>
    <col min="6874" max="6874" width="16.625" style="37" customWidth="1"/>
    <col min="6875" max="6875" width="5.125" style="37" bestFit="1" customWidth="1"/>
    <col min="6876" max="6876" width="9.25" style="37" bestFit="1" customWidth="1"/>
    <col min="6877" max="6877" width="4.125" style="37" bestFit="1" customWidth="1"/>
    <col min="6878" max="6878" width="8.25" style="37" bestFit="1" customWidth="1"/>
    <col min="6879" max="6879" width="5.75" style="37" customWidth="1"/>
    <col min="6880" max="6880" width="10.25" style="37" bestFit="1" customWidth="1"/>
    <col min="6881" max="6881" width="3.875" style="37" bestFit="1" customWidth="1"/>
    <col min="6882" max="6882" width="6.75" style="37" bestFit="1" customWidth="1"/>
    <col min="6883" max="6883" width="4.75" style="37" bestFit="1" customWidth="1"/>
    <col min="6884" max="6884" width="6.75" style="37" bestFit="1" customWidth="1"/>
    <col min="6885" max="6885" width="5.625" style="37" customWidth="1"/>
    <col min="6886" max="6886" width="8.25" style="37" bestFit="1" customWidth="1"/>
    <col min="6887" max="6887" width="4.125" style="37" bestFit="1" customWidth="1"/>
    <col min="6888" max="6888" width="8.25" style="37" bestFit="1" customWidth="1"/>
    <col min="6889" max="6889" width="3.875" style="37" customWidth="1"/>
    <col min="6890" max="6890" width="6.75" style="37" bestFit="1" customWidth="1"/>
    <col min="6891" max="6891" width="6.625" style="37" bestFit="1" customWidth="1"/>
    <col min="6892" max="6892" width="6.75" style="37" bestFit="1" customWidth="1"/>
    <col min="6893" max="6893" width="5.625" style="37" customWidth="1"/>
    <col min="6894" max="6894" width="8.125" style="37" customWidth="1"/>
    <col min="6895" max="6895" width="4.375" style="37" customWidth="1"/>
    <col min="6896" max="6896" width="9.25" style="37" customWidth="1"/>
    <col min="6897" max="6897" width="5.125" style="37" bestFit="1" customWidth="1"/>
    <col min="6898" max="6898" width="9.25" style="37" bestFit="1" customWidth="1"/>
    <col min="6899" max="6899" width="5.25" style="37" customWidth="1"/>
    <col min="6900" max="6900" width="8.625" style="37" customWidth="1"/>
    <col min="6901" max="6901" width="4.625" style="37" customWidth="1"/>
    <col min="6902" max="6902" width="6.625" style="37" bestFit="1" customWidth="1"/>
    <col min="6903" max="6903" width="4.625" style="37" customWidth="1"/>
    <col min="6904" max="6904" width="6.75" style="37" customWidth="1"/>
    <col min="6905" max="6905" width="5.125" style="37" customWidth="1"/>
    <col min="6906" max="6906" width="9.25" style="37" bestFit="1" customWidth="1"/>
    <col min="6907" max="6907" width="3.375" style="37" customWidth="1"/>
    <col min="6908" max="6908" width="8.25" style="37" bestFit="1" customWidth="1"/>
    <col min="6909" max="6909" width="4" style="37" customWidth="1"/>
    <col min="6910" max="6910" width="7.375" style="37" customWidth="1"/>
    <col min="6911" max="6911" width="4.125" style="37" bestFit="1" customWidth="1"/>
    <col min="6912" max="6913" width="6.75" style="37" bestFit="1" customWidth="1"/>
    <col min="6914" max="6914" width="10" style="37" customWidth="1"/>
    <col min="6915" max="7129" width="9.125" style="37"/>
    <col min="7130" max="7130" width="16.625" style="37" customWidth="1"/>
    <col min="7131" max="7131" width="5.125" style="37" bestFit="1" customWidth="1"/>
    <col min="7132" max="7132" width="9.25" style="37" bestFit="1" customWidth="1"/>
    <col min="7133" max="7133" width="4.125" style="37" bestFit="1" customWidth="1"/>
    <col min="7134" max="7134" width="8.25" style="37" bestFit="1" customWidth="1"/>
    <col min="7135" max="7135" width="5.75" style="37" customWidth="1"/>
    <col min="7136" max="7136" width="10.25" style="37" bestFit="1" customWidth="1"/>
    <col min="7137" max="7137" width="3.875" style="37" bestFit="1" customWidth="1"/>
    <col min="7138" max="7138" width="6.75" style="37" bestFit="1" customWidth="1"/>
    <col min="7139" max="7139" width="4.75" style="37" bestFit="1" customWidth="1"/>
    <col min="7140" max="7140" width="6.75" style="37" bestFit="1" customWidth="1"/>
    <col min="7141" max="7141" width="5.625" style="37" customWidth="1"/>
    <col min="7142" max="7142" width="8.25" style="37" bestFit="1" customWidth="1"/>
    <col min="7143" max="7143" width="4.125" style="37" bestFit="1" customWidth="1"/>
    <col min="7144" max="7144" width="8.25" style="37" bestFit="1" customWidth="1"/>
    <col min="7145" max="7145" width="3.875" style="37" customWidth="1"/>
    <col min="7146" max="7146" width="6.75" style="37" bestFit="1" customWidth="1"/>
    <col min="7147" max="7147" width="6.625" style="37" bestFit="1" customWidth="1"/>
    <col min="7148" max="7148" width="6.75" style="37" bestFit="1" customWidth="1"/>
    <col min="7149" max="7149" width="5.625" style="37" customWidth="1"/>
    <col min="7150" max="7150" width="8.125" style="37" customWidth="1"/>
    <col min="7151" max="7151" width="4.375" style="37" customWidth="1"/>
    <col min="7152" max="7152" width="9.25" style="37" customWidth="1"/>
    <col min="7153" max="7153" width="5.125" style="37" bestFit="1" customWidth="1"/>
    <col min="7154" max="7154" width="9.25" style="37" bestFit="1" customWidth="1"/>
    <col min="7155" max="7155" width="5.25" style="37" customWidth="1"/>
    <col min="7156" max="7156" width="8.625" style="37" customWidth="1"/>
    <col min="7157" max="7157" width="4.625" style="37" customWidth="1"/>
    <col min="7158" max="7158" width="6.625" style="37" bestFit="1" customWidth="1"/>
    <col min="7159" max="7159" width="4.625" style="37" customWidth="1"/>
    <col min="7160" max="7160" width="6.75" style="37" customWidth="1"/>
    <col min="7161" max="7161" width="5.125" style="37" customWidth="1"/>
    <col min="7162" max="7162" width="9.25" style="37" bestFit="1" customWidth="1"/>
    <col min="7163" max="7163" width="3.375" style="37" customWidth="1"/>
    <col min="7164" max="7164" width="8.25" style="37" bestFit="1" customWidth="1"/>
    <col min="7165" max="7165" width="4" style="37" customWidth="1"/>
    <col min="7166" max="7166" width="7.375" style="37" customWidth="1"/>
    <col min="7167" max="7167" width="4.125" style="37" bestFit="1" customWidth="1"/>
    <col min="7168" max="7169" width="6.75" style="37" bestFit="1" customWidth="1"/>
    <col min="7170" max="7170" width="10" style="37" customWidth="1"/>
    <col min="7171" max="7385" width="9.125" style="37"/>
    <col min="7386" max="7386" width="16.625" style="37" customWidth="1"/>
    <col min="7387" max="7387" width="5.125" style="37" bestFit="1" customWidth="1"/>
    <col min="7388" max="7388" width="9.25" style="37" bestFit="1" customWidth="1"/>
    <col min="7389" max="7389" width="4.125" style="37" bestFit="1" customWidth="1"/>
    <col min="7390" max="7390" width="8.25" style="37" bestFit="1" customWidth="1"/>
    <col min="7391" max="7391" width="5.75" style="37" customWidth="1"/>
    <col min="7392" max="7392" width="10.25" style="37" bestFit="1" customWidth="1"/>
    <col min="7393" max="7393" width="3.875" style="37" bestFit="1" customWidth="1"/>
    <col min="7394" max="7394" width="6.75" style="37" bestFit="1" customWidth="1"/>
    <col min="7395" max="7395" width="4.75" style="37" bestFit="1" customWidth="1"/>
    <col min="7396" max="7396" width="6.75" style="37" bestFit="1" customWidth="1"/>
    <col min="7397" max="7397" width="5.625" style="37" customWidth="1"/>
    <col min="7398" max="7398" width="8.25" style="37" bestFit="1" customWidth="1"/>
    <col min="7399" max="7399" width="4.125" style="37" bestFit="1" customWidth="1"/>
    <col min="7400" max="7400" width="8.25" style="37" bestFit="1" customWidth="1"/>
    <col min="7401" max="7401" width="3.875" style="37" customWidth="1"/>
    <col min="7402" max="7402" width="6.75" style="37" bestFit="1" customWidth="1"/>
    <col min="7403" max="7403" width="6.625" style="37" bestFit="1" customWidth="1"/>
    <col min="7404" max="7404" width="6.75" style="37" bestFit="1" customWidth="1"/>
    <col min="7405" max="7405" width="5.625" style="37" customWidth="1"/>
    <col min="7406" max="7406" width="8.125" style="37" customWidth="1"/>
    <col min="7407" max="7407" width="4.375" style="37" customWidth="1"/>
    <col min="7408" max="7408" width="9.25" style="37" customWidth="1"/>
    <col min="7409" max="7409" width="5.125" style="37" bestFit="1" customWidth="1"/>
    <col min="7410" max="7410" width="9.25" style="37" bestFit="1" customWidth="1"/>
    <col min="7411" max="7411" width="5.25" style="37" customWidth="1"/>
    <col min="7412" max="7412" width="8.625" style="37" customWidth="1"/>
    <col min="7413" max="7413" width="4.625" style="37" customWidth="1"/>
    <col min="7414" max="7414" width="6.625" style="37" bestFit="1" customWidth="1"/>
    <col min="7415" max="7415" width="4.625" style="37" customWidth="1"/>
    <col min="7416" max="7416" width="6.75" style="37" customWidth="1"/>
    <col min="7417" max="7417" width="5.125" style="37" customWidth="1"/>
    <col min="7418" max="7418" width="9.25" style="37" bestFit="1" customWidth="1"/>
    <col min="7419" max="7419" width="3.375" style="37" customWidth="1"/>
    <col min="7420" max="7420" width="8.25" style="37" bestFit="1" customWidth="1"/>
    <col min="7421" max="7421" width="4" style="37" customWidth="1"/>
    <col min="7422" max="7422" width="7.375" style="37" customWidth="1"/>
    <col min="7423" max="7423" width="4.125" style="37" bestFit="1" customWidth="1"/>
    <col min="7424" max="7425" width="6.75" style="37" bestFit="1" customWidth="1"/>
    <col min="7426" max="7426" width="10" style="37" customWidth="1"/>
    <col min="7427" max="7641" width="9.125" style="37"/>
    <col min="7642" max="7642" width="16.625" style="37" customWidth="1"/>
    <col min="7643" max="7643" width="5.125" style="37" bestFit="1" customWidth="1"/>
    <col min="7644" max="7644" width="9.25" style="37" bestFit="1" customWidth="1"/>
    <col min="7645" max="7645" width="4.125" style="37" bestFit="1" customWidth="1"/>
    <col min="7646" max="7646" width="8.25" style="37" bestFit="1" customWidth="1"/>
    <col min="7647" max="7647" width="5.75" style="37" customWidth="1"/>
    <col min="7648" max="7648" width="10.25" style="37" bestFit="1" customWidth="1"/>
    <col min="7649" max="7649" width="3.875" style="37" bestFit="1" customWidth="1"/>
    <col min="7650" max="7650" width="6.75" style="37" bestFit="1" customWidth="1"/>
    <col min="7651" max="7651" width="4.75" style="37" bestFit="1" customWidth="1"/>
    <col min="7652" max="7652" width="6.75" style="37" bestFit="1" customWidth="1"/>
    <col min="7653" max="7653" width="5.625" style="37" customWidth="1"/>
    <col min="7654" max="7654" width="8.25" style="37" bestFit="1" customWidth="1"/>
    <col min="7655" max="7655" width="4.125" style="37" bestFit="1" customWidth="1"/>
    <col min="7656" max="7656" width="8.25" style="37" bestFit="1" customWidth="1"/>
    <col min="7657" max="7657" width="3.875" style="37" customWidth="1"/>
    <col min="7658" max="7658" width="6.75" style="37" bestFit="1" customWidth="1"/>
    <col min="7659" max="7659" width="6.625" style="37" bestFit="1" customWidth="1"/>
    <col min="7660" max="7660" width="6.75" style="37" bestFit="1" customWidth="1"/>
    <col min="7661" max="7661" width="5.625" style="37" customWidth="1"/>
    <col min="7662" max="7662" width="8.125" style="37" customWidth="1"/>
    <col min="7663" max="7663" width="4.375" style="37" customWidth="1"/>
    <col min="7664" max="7664" width="9.25" style="37" customWidth="1"/>
    <col min="7665" max="7665" width="5.125" style="37" bestFit="1" customWidth="1"/>
    <col min="7666" max="7666" width="9.25" style="37" bestFit="1" customWidth="1"/>
    <col min="7667" max="7667" width="5.25" style="37" customWidth="1"/>
    <col min="7668" max="7668" width="8.625" style="37" customWidth="1"/>
    <col min="7669" max="7669" width="4.625" style="37" customWidth="1"/>
    <col min="7670" max="7670" width="6.625" style="37" bestFit="1" customWidth="1"/>
    <col min="7671" max="7671" width="4.625" style="37" customWidth="1"/>
    <col min="7672" max="7672" width="6.75" style="37" customWidth="1"/>
    <col min="7673" max="7673" width="5.125" style="37" customWidth="1"/>
    <col min="7674" max="7674" width="9.25" style="37" bestFit="1" customWidth="1"/>
    <col min="7675" max="7675" width="3.375" style="37" customWidth="1"/>
    <col min="7676" max="7676" width="8.25" style="37" bestFit="1" customWidth="1"/>
    <col min="7677" max="7677" width="4" style="37" customWidth="1"/>
    <col min="7678" max="7678" width="7.375" style="37" customWidth="1"/>
    <col min="7679" max="7679" width="4.125" style="37" bestFit="1" customWidth="1"/>
    <col min="7680" max="7681" width="6.75" style="37" bestFit="1" customWidth="1"/>
    <col min="7682" max="7682" width="10" style="37" customWidth="1"/>
    <col min="7683" max="7897" width="9.125" style="37"/>
    <col min="7898" max="7898" width="16.625" style="37" customWidth="1"/>
    <col min="7899" max="7899" width="5.125" style="37" bestFit="1" customWidth="1"/>
    <col min="7900" max="7900" width="9.25" style="37" bestFit="1" customWidth="1"/>
    <col min="7901" max="7901" width="4.125" style="37" bestFit="1" customWidth="1"/>
    <col min="7902" max="7902" width="8.25" style="37" bestFit="1" customWidth="1"/>
    <col min="7903" max="7903" width="5.75" style="37" customWidth="1"/>
    <col min="7904" max="7904" width="10.25" style="37" bestFit="1" customWidth="1"/>
    <col min="7905" max="7905" width="3.875" style="37" bestFit="1" customWidth="1"/>
    <col min="7906" max="7906" width="6.75" style="37" bestFit="1" customWidth="1"/>
    <col min="7907" max="7907" width="4.75" style="37" bestFit="1" customWidth="1"/>
    <col min="7908" max="7908" width="6.75" style="37" bestFit="1" customWidth="1"/>
    <col min="7909" max="7909" width="5.625" style="37" customWidth="1"/>
    <col min="7910" max="7910" width="8.25" style="37" bestFit="1" customWidth="1"/>
    <col min="7911" max="7911" width="4.125" style="37" bestFit="1" customWidth="1"/>
    <col min="7912" max="7912" width="8.25" style="37" bestFit="1" customWidth="1"/>
    <col min="7913" max="7913" width="3.875" style="37" customWidth="1"/>
    <col min="7914" max="7914" width="6.75" style="37" bestFit="1" customWidth="1"/>
    <col min="7915" max="7915" width="6.625" style="37" bestFit="1" customWidth="1"/>
    <col min="7916" max="7916" width="6.75" style="37" bestFit="1" customWidth="1"/>
    <col min="7917" max="7917" width="5.625" style="37" customWidth="1"/>
    <col min="7918" max="7918" width="8.125" style="37" customWidth="1"/>
    <col min="7919" max="7919" width="4.375" style="37" customWidth="1"/>
    <col min="7920" max="7920" width="9.25" style="37" customWidth="1"/>
    <col min="7921" max="7921" width="5.125" style="37" bestFit="1" customWidth="1"/>
    <col min="7922" max="7922" width="9.25" style="37" bestFit="1" customWidth="1"/>
    <col min="7923" max="7923" width="5.25" style="37" customWidth="1"/>
    <col min="7924" max="7924" width="8.625" style="37" customWidth="1"/>
    <col min="7925" max="7925" width="4.625" style="37" customWidth="1"/>
    <col min="7926" max="7926" width="6.625" style="37" bestFit="1" customWidth="1"/>
    <col min="7927" max="7927" width="4.625" style="37" customWidth="1"/>
    <col min="7928" max="7928" width="6.75" style="37" customWidth="1"/>
    <col min="7929" max="7929" width="5.125" style="37" customWidth="1"/>
    <col min="7930" max="7930" width="9.25" style="37" bestFit="1" customWidth="1"/>
    <col min="7931" max="7931" width="3.375" style="37" customWidth="1"/>
    <col min="7932" max="7932" width="8.25" style="37" bestFit="1" customWidth="1"/>
    <col min="7933" max="7933" width="4" style="37" customWidth="1"/>
    <col min="7934" max="7934" width="7.375" style="37" customWidth="1"/>
    <col min="7935" max="7935" width="4.125" style="37" bestFit="1" customWidth="1"/>
    <col min="7936" max="7937" width="6.75" style="37" bestFit="1" customWidth="1"/>
    <col min="7938" max="7938" width="10" style="37" customWidth="1"/>
    <col min="7939" max="8153" width="9.125" style="37"/>
    <col min="8154" max="8154" width="16.625" style="37" customWidth="1"/>
    <col min="8155" max="8155" width="5.125" style="37" bestFit="1" customWidth="1"/>
    <col min="8156" max="8156" width="9.25" style="37" bestFit="1" customWidth="1"/>
    <col min="8157" max="8157" width="4.125" style="37" bestFit="1" customWidth="1"/>
    <col min="8158" max="8158" width="8.25" style="37" bestFit="1" customWidth="1"/>
    <col min="8159" max="8159" width="5.75" style="37" customWidth="1"/>
    <col min="8160" max="8160" width="10.25" style="37" bestFit="1" customWidth="1"/>
    <col min="8161" max="8161" width="3.875" style="37" bestFit="1" customWidth="1"/>
    <col min="8162" max="8162" width="6.75" style="37" bestFit="1" customWidth="1"/>
    <col min="8163" max="8163" width="4.75" style="37" bestFit="1" customWidth="1"/>
    <col min="8164" max="8164" width="6.75" style="37" bestFit="1" customWidth="1"/>
    <col min="8165" max="8165" width="5.625" style="37" customWidth="1"/>
    <col min="8166" max="8166" width="8.25" style="37" bestFit="1" customWidth="1"/>
    <col min="8167" max="8167" width="4.125" style="37" bestFit="1" customWidth="1"/>
    <col min="8168" max="8168" width="8.25" style="37" bestFit="1" customWidth="1"/>
    <col min="8169" max="8169" width="3.875" style="37" customWidth="1"/>
    <col min="8170" max="8170" width="6.75" style="37" bestFit="1" customWidth="1"/>
    <col min="8171" max="8171" width="6.625" style="37" bestFit="1" customWidth="1"/>
    <col min="8172" max="8172" width="6.75" style="37" bestFit="1" customWidth="1"/>
    <col min="8173" max="8173" width="5.625" style="37" customWidth="1"/>
    <col min="8174" max="8174" width="8.125" style="37" customWidth="1"/>
    <col min="8175" max="8175" width="4.375" style="37" customWidth="1"/>
    <col min="8176" max="8176" width="9.25" style="37" customWidth="1"/>
    <col min="8177" max="8177" width="5.125" style="37" bestFit="1" customWidth="1"/>
    <col min="8178" max="8178" width="9.25" style="37" bestFit="1" customWidth="1"/>
    <col min="8179" max="8179" width="5.25" style="37" customWidth="1"/>
    <col min="8180" max="8180" width="8.625" style="37" customWidth="1"/>
    <col min="8181" max="8181" width="4.625" style="37" customWidth="1"/>
    <col min="8182" max="8182" width="6.625" style="37" bestFit="1" customWidth="1"/>
    <col min="8183" max="8183" width="4.625" style="37" customWidth="1"/>
    <col min="8184" max="8184" width="6.75" style="37" customWidth="1"/>
    <col min="8185" max="8185" width="5.125" style="37" customWidth="1"/>
    <col min="8186" max="8186" width="9.25" style="37" bestFit="1" customWidth="1"/>
    <col min="8187" max="8187" width="3.375" style="37" customWidth="1"/>
    <col min="8188" max="8188" width="8.25" style="37" bestFit="1" customWidth="1"/>
    <col min="8189" max="8189" width="4" style="37" customWidth="1"/>
    <col min="8190" max="8190" width="7.375" style="37" customWidth="1"/>
    <col min="8191" max="8191" width="4.125" style="37" bestFit="1" customWidth="1"/>
    <col min="8192" max="8193" width="6.75" style="37" bestFit="1" customWidth="1"/>
    <col min="8194" max="8194" width="10" style="37" customWidth="1"/>
    <col min="8195" max="8409" width="9.125" style="37"/>
    <col min="8410" max="8410" width="16.625" style="37" customWidth="1"/>
    <col min="8411" max="8411" width="5.125" style="37" bestFit="1" customWidth="1"/>
    <col min="8412" max="8412" width="9.25" style="37" bestFit="1" customWidth="1"/>
    <col min="8413" max="8413" width="4.125" style="37" bestFit="1" customWidth="1"/>
    <col min="8414" max="8414" width="8.25" style="37" bestFit="1" customWidth="1"/>
    <col min="8415" max="8415" width="5.75" style="37" customWidth="1"/>
    <col min="8416" max="8416" width="10.25" style="37" bestFit="1" customWidth="1"/>
    <col min="8417" max="8417" width="3.875" style="37" bestFit="1" customWidth="1"/>
    <col min="8418" max="8418" width="6.75" style="37" bestFit="1" customWidth="1"/>
    <col min="8419" max="8419" width="4.75" style="37" bestFit="1" customWidth="1"/>
    <col min="8420" max="8420" width="6.75" style="37" bestFit="1" customWidth="1"/>
    <col min="8421" max="8421" width="5.625" style="37" customWidth="1"/>
    <col min="8422" max="8422" width="8.25" style="37" bestFit="1" customWidth="1"/>
    <col min="8423" max="8423" width="4.125" style="37" bestFit="1" customWidth="1"/>
    <col min="8424" max="8424" width="8.25" style="37" bestFit="1" customWidth="1"/>
    <col min="8425" max="8425" width="3.875" style="37" customWidth="1"/>
    <col min="8426" max="8426" width="6.75" style="37" bestFit="1" customWidth="1"/>
    <col min="8427" max="8427" width="6.625" style="37" bestFit="1" customWidth="1"/>
    <col min="8428" max="8428" width="6.75" style="37" bestFit="1" customWidth="1"/>
    <col min="8429" max="8429" width="5.625" style="37" customWidth="1"/>
    <col min="8430" max="8430" width="8.125" style="37" customWidth="1"/>
    <col min="8431" max="8431" width="4.375" style="37" customWidth="1"/>
    <col min="8432" max="8432" width="9.25" style="37" customWidth="1"/>
    <col min="8433" max="8433" width="5.125" style="37" bestFit="1" customWidth="1"/>
    <col min="8434" max="8434" width="9.25" style="37" bestFit="1" customWidth="1"/>
    <col min="8435" max="8435" width="5.25" style="37" customWidth="1"/>
    <col min="8436" max="8436" width="8.625" style="37" customWidth="1"/>
    <col min="8437" max="8437" width="4.625" style="37" customWidth="1"/>
    <col min="8438" max="8438" width="6.625" style="37" bestFit="1" customWidth="1"/>
    <col min="8439" max="8439" width="4.625" style="37" customWidth="1"/>
    <col min="8440" max="8440" width="6.75" style="37" customWidth="1"/>
    <col min="8441" max="8441" width="5.125" style="37" customWidth="1"/>
    <col min="8442" max="8442" width="9.25" style="37" bestFit="1" customWidth="1"/>
    <col min="8443" max="8443" width="3.375" style="37" customWidth="1"/>
    <col min="8444" max="8444" width="8.25" style="37" bestFit="1" customWidth="1"/>
    <col min="8445" max="8445" width="4" style="37" customWidth="1"/>
    <col min="8446" max="8446" width="7.375" style="37" customWidth="1"/>
    <col min="8447" max="8447" width="4.125" style="37" bestFit="1" customWidth="1"/>
    <col min="8448" max="8449" width="6.75" style="37" bestFit="1" customWidth="1"/>
    <col min="8450" max="8450" width="10" style="37" customWidth="1"/>
    <col min="8451" max="8665" width="9.125" style="37"/>
    <col min="8666" max="8666" width="16.625" style="37" customWidth="1"/>
    <col min="8667" max="8667" width="5.125" style="37" bestFit="1" customWidth="1"/>
    <col min="8668" max="8668" width="9.25" style="37" bestFit="1" customWidth="1"/>
    <col min="8669" max="8669" width="4.125" style="37" bestFit="1" customWidth="1"/>
    <col min="8670" max="8670" width="8.25" style="37" bestFit="1" customWidth="1"/>
    <col min="8671" max="8671" width="5.75" style="37" customWidth="1"/>
    <col min="8672" max="8672" width="10.25" style="37" bestFit="1" customWidth="1"/>
    <col min="8673" max="8673" width="3.875" style="37" bestFit="1" customWidth="1"/>
    <col min="8674" max="8674" width="6.75" style="37" bestFit="1" customWidth="1"/>
    <col min="8675" max="8675" width="4.75" style="37" bestFit="1" customWidth="1"/>
    <col min="8676" max="8676" width="6.75" style="37" bestFit="1" customWidth="1"/>
    <col min="8677" max="8677" width="5.625" style="37" customWidth="1"/>
    <col min="8678" max="8678" width="8.25" style="37" bestFit="1" customWidth="1"/>
    <col min="8679" max="8679" width="4.125" style="37" bestFit="1" customWidth="1"/>
    <col min="8680" max="8680" width="8.25" style="37" bestFit="1" customWidth="1"/>
    <col min="8681" max="8681" width="3.875" style="37" customWidth="1"/>
    <col min="8682" max="8682" width="6.75" style="37" bestFit="1" customWidth="1"/>
    <col min="8683" max="8683" width="6.625" style="37" bestFit="1" customWidth="1"/>
    <col min="8684" max="8684" width="6.75" style="37" bestFit="1" customWidth="1"/>
    <col min="8685" max="8685" width="5.625" style="37" customWidth="1"/>
    <col min="8686" max="8686" width="8.125" style="37" customWidth="1"/>
    <col min="8687" max="8687" width="4.375" style="37" customWidth="1"/>
    <col min="8688" max="8688" width="9.25" style="37" customWidth="1"/>
    <col min="8689" max="8689" width="5.125" style="37" bestFit="1" customWidth="1"/>
    <col min="8690" max="8690" width="9.25" style="37" bestFit="1" customWidth="1"/>
    <col min="8691" max="8691" width="5.25" style="37" customWidth="1"/>
    <col min="8692" max="8692" width="8.625" style="37" customWidth="1"/>
    <col min="8693" max="8693" width="4.625" style="37" customWidth="1"/>
    <col min="8694" max="8694" width="6.625" style="37" bestFit="1" customWidth="1"/>
    <col min="8695" max="8695" width="4.625" style="37" customWidth="1"/>
    <col min="8696" max="8696" width="6.75" style="37" customWidth="1"/>
    <col min="8697" max="8697" width="5.125" style="37" customWidth="1"/>
    <col min="8698" max="8698" width="9.25" style="37" bestFit="1" customWidth="1"/>
    <col min="8699" max="8699" width="3.375" style="37" customWidth="1"/>
    <col min="8700" max="8700" width="8.25" style="37" bestFit="1" customWidth="1"/>
    <col min="8701" max="8701" width="4" style="37" customWidth="1"/>
    <col min="8702" max="8702" width="7.375" style="37" customWidth="1"/>
    <col min="8703" max="8703" width="4.125" style="37" bestFit="1" customWidth="1"/>
    <col min="8704" max="8705" width="6.75" style="37" bestFit="1" customWidth="1"/>
    <col min="8706" max="8706" width="10" style="37" customWidth="1"/>
    <col min="8707" max="8921" width="9.125" style="37"/>
    <col min="8922" max="8922" width="16.625" style="37" customWidth="1"/>
    <col min="8923" max="8923" width="5.125" style="37" bestFit="1" customWidth="1"/>
    <col min="8924" max="8924" width="9.25" style="37" bestFit="1" customWidth="1"/>
    <col min="8925" max="8925" width="4.125" style="37" bestFit="1" customWidth="1"/>
    <col min="8926" max="8926" width="8.25" style="37" bestFit="1" customWidth="1"/>
    <col min="8927" max="8927" width="5.75" style="37" customWidth="1"/>
    <col min="8928" max="8928" width="10.25" style="37" bestFit="1" customWidth="1"/>
    <col min="8929" max="8929" width="3.875" style="37" bestFit="1" customWidth="1"/>
    <col min="8930" max="8930" width="6.75" style="37" bestFit="1" customWidth="1"/>
    <col min="8931" max="8931" width="4.75" style="37" bestFit="1" customWidth="1"/>
    <col min="8932" max="8932" width="6.75" style="37" bestFit="1" customWidth="1"/>
    <col min="8933" max="8933" width="5.625" style="37" customWidth="1"/>
    <col min="8934" max="8934" width="8.25" style="37" bestFit="1" customWidth="1"/>
    <col min="8935" max="8935" width="4.125" style="37" bestFit="1" customWidth="1"/>
    <col min="8936" max="8936" width="8.25" style="37" bestFit="1" customWidth="1"/>
    <col min="8937" max="8937" width="3.875" style="37" customWidth="1"/>
    <col min="8938" max="8938" width="6.75" style="37" bestFit="1" customWidth="1"/>
    <col min="8939" max="8939" width="6.625" style="37" bestFit="1" customWidth="1"/>
    <col min="8940" max="8940" width="6.75" style="37" bestFit="1" customWidth="1"/>
    <col min="8941" max="8941" width="5.625" style="37" customWidth="1"/>
    <col min="8942" max="8942" width="8.125" style="37" customWidth="1"/>
    <col min="8943" max="8943" width="4.375" style="37" customWidth="1"/>
    <col min="8944" max="8944" width="9.25" style="37" customWidth="1"/>
    <col min="8945" max="8945" width="5.125" style="37" bestFit="1" customWidth="1"/>
    <col min="8946" max="8946" width="9.25" style="37" bestFit="1" customWidth="1"/>
    <col min="8947" max="8947" width="5.25" style="37" customWidth="1"/>
    <col min="8948" max="8948" width="8.625" style="37" customWidth="1"/>
    <col min="8949" max="8949" width="4.625" style="37" customWidth="1"/>
    <col min="8950" max="8950" width="6.625" style="37" bestFit="1" customWidth="1"/>
    <col min="8951" max="8951" width="4.625" style="37" customWidth="1"/>
    <col min="8952" max="8952" width="6.75" style="37" customWidth="1"/>
    <col min="8953" max="8953" width="5.125" style="37" customWidth="1"/>
    <col min="8954" max="8954" width="9.25" style="37" bestFit="1" customWidth="1"/>
    <col min="8955" max="8955" width="3.375" style="37" customWidth="1"/>
    <col min="8956" max="8956" width="8.25" style="37" bestFit="1" customWidth="1"/>
    <col min="8957" max="8957" width="4" style="37" customWidth="1"/>
    <col min="8958" max="8958" width="7.375" style="37" customWidth="1"/>
    <col min="8959" max="8959" width="4.125" style="37" bestFit="1" customWidth="1"/>
    <col min="8960" max="8961" width="6.75" style="37" bestFit="1" customWidth="1"/>
    <col min="8962" max="8962" width="10" style="37" customWidth="1"/>
    <col min="8963" max="9177" width="9.125" style="37"/>
    <col min="9178" max="9178" width="16.625" style="37" customWidth="1"/>
    <col min="9179" max="9179" width="5.125" style="37" bestFit="1" customWidth="1"/>
    <col min="9180" max="9180" width="9.25" style="37" bestFit="1" customWidth="1"/>
    <col min="9181" max="9181" width="4.125" style="37" bestFit="1" customWidth="1"/>
    <col min="9182" max="9182" width="8.25" style="37" bestFit="1" customWidth="1"/>
    <col min="9183" max="9183" width="5.75" style="37" customWidth="1"/>
    <col min="9184" max="9184" width="10.25" style="37" bestFit="1" customWidth="1"/>
    <col min="9185" max="9185" width="3.875" style="37" bestFit="1" customWidth="1"/>
    <col min="9186" max="9186" width="6.75" style="37" bestFit="1" customWidth="1"/>
    <col min="9187" max="9187" width="4.75" style="37" bestFit="1" customWidth="1"/>
    <col min="9188" max="9188" width="6.75" style="37" bestFit="1" customWidth="1"/>
    <col min="9189" max="9189" width="5.625" style="37" customWidth="1"/>
    <col min="9190" max="9190" width="8.25" style="37" bestFit="1" customWidth="1"/>
    <col min="9191" max="9191" width="4.125" style="37" bestFit="1" customWidth="1"/>
    <col min="9192" max="9192" width="8.25" style="37" bestFit="1" customWidth="1"/>
    <col min="9193" max="9193" width="3.875" style="37" customWidth="1"/>
    <col min="9194" max="9194" width="6.75" style="37" bestFit="1" customWidth="1"/>
    <col min="9195" max="9195" width="6.625" style="37" bestFit="1" customWidth="1"/>
    <col min="9196" max="9196" width="6.75" style="37" bestFit="1" customWidth="1"/>
    <col min="9197" max="9197" width="5.625" style="37" customWidth="1"/>
    <col min="9198" max="9198" width="8.125" style="37" customWidth="1"/>
    <col min="9199" max="9199" width="4.375" style="37" customWidth="1"/>
    <col min="9200" max="9200" width="9.25" style="37" customWidth="1"/>
    <col min="9201" max="9201" width="5.125" style="37" bestFit="1" customWidth="1"/>
    <col min="9202" max="9202" width="9.25" style="37" bestFit="1" customWidth="1"/>
    <col min="9203" max="9203" width="5.25" style="37" customWidth="1"/>
    <col min="9204" max="9204" width="8.625" style="37" customWidth="1"/>
    <col min="9205" max="9205" width="4.625" style="37" customWidth="1"/>
    <col min="9206" max="9206" width="6.625" style="37" bestFit="1" customWidth="1"/>
    <col min="9207" max="9207" width="4.625" style="37" customWidth="1"/>
    <col min="9208" max="9208" width="6.75" style="37" customWidth="1"/>
    <col min="9209" max="9209" width="5.125" style="37" customWidth="1"/>
    <col min="9210" max="9210" width="9.25" style="37" bestFit="1" customWidth="1"/>
    <col min="9211" max="9211" width="3.375" style="37" customWidth="1"/>
    <col min="9212" max="9212" width="8.25" style="37" bestFit="1" customWidth="1"/>
    <col min="9213" max="9213" width="4" style="37" customWidth="1"/>
    <col min="9214" max="9214" width="7.375" style="37" customWidth="1"/>
    <col min="9215" max="9215" width="4.125" style="37" bestFit="1" customWidth="1"/>
    <col min="9216" max="9217" width="6.75" style="37" bestFit="1" customWidth="1"/>
    <col min="9218" max="9218" width="10" style="37" customWidth="1"/>
    <col min="9219" max="9433" width="9.125" style="37"/>
    <col min="9434" max="9434" width="16.625" style="37" customWidth="1"/>
    <col min="9435" max="9435" width="5.125" style="37" bestFit="1" customWidth="1"/>
    <col min="9436" max="9436" width="9.25" style="37" bestFit="1" customWidth="1"/>
    <col min="9437" max="9437" width="4.125" style="37" bestFit="1" customWidth="1"/>
    <col min="9438" max="9438" width="8.25" style="37" bestFit="1" customWidth="1"/>
    <col min="9439" max="9439" width="5.75" style="37" customWidth="1"/>
    <col min="9440" max="9440" width="10.25" style="37" bestFit="1" customWidth="1"/>
    <col min="9441" max="9441" width="3.875" style="37" bestFit="1" customWidth="1"/>
    <col min="9442" max="9442" width="6.75" style="37" bestFit="1" customWidth="1"/>
    <col min="9443" max="9443" width="4.75" style="37" bestFit="1" customWidth="1"/>
    <col min="9444" max="9444" width="6.75" style="37" bestFit="1" customWidth="1"/>
    <col min="9445" max="9445" width="5.625" style="37" customWidth="1"/>
    <col min="9446" max="9446" width="8.25" style="37" bestFit="1" customWidth="1"/>
    <col min="9447" max="9447" width="4.125" style="37" bestFit="1" customWidth="1"/>
    <col min="9448" max="9448" width="8.25" style="37" bestFit="1" customWidth="1"/>
    <col min="9449" max="9449" width="3.875" style="37" customWidth="1"/>
    <col min="9450" max="9450" width="6.75" style="37" bestFit="1" customWidth="1"/>
    <col min="9451" max="9451" width="6.625" style="37" bestFit="1" customWidth="1"/>
    <col min="9452" max="9452" width="6.75" style="37" bestFit="1" customWidth="1"/>
    <col min="9453" max="9453" width="5.625" style="37" customWidth="1"/>
    <col min="9454" max="9454" width="8.125" style="37" customWidth="1"/>
    <col min="9455" max="9455" width="4.375" style="37" customWidth="1"/>
    <col min="9456" max="9456" width="9.25" style="37" customWidth="1"/>
    <col min="9457" max="9457" width="5.125" style="37" bestFit="1" customWidth="1"/>
    <col min="9458" max="9458" width="9.25" style="37" bestFit="1" customWidth="1"/>
    <col min="9459" max="9459" width="5.25" style="37" customWidth="1"/>
    <col min="9460" max="9460" width="8.625" style="37" customWidth="1"/>
    <col min="9461" max="9461" width="4.625" style="37" customWidth="1"/>
    <col min="9462" max="9462" width="6.625" style="37" bestFit="1" customWidth="1"/>
    <col min="9463" max="9463" width="4.625" style="37" customWidth="1"/>
    <col min="9464" max="9464" width="6.75" style="37" customWidth="1"/>
    <col min="9465" max="9465" width="5.125" style="37" customWidth="1"/>
    <col min="9466" max="9466" width="9.25" style="37" bestFit="1" customWidth="1"/>
    <col min="9467" max="9467" width="3.375" style="37" customWidth="1"/>
    <col min="9468" max="9468" width="8.25" style="37" bestFit="1" customWidth="1"/>
    <col min="9469" max="9469" width="4" style="37" customWidth="1"/>
    <col min="9470" max="9470" width="7.375" style="37" customWidth="1"/>
    <col min="9471" max="9471" width="4.125" style="37" bestFit="1" customWidth="1"/>
    <col min="9472" max="9473" width="6.75" style="37" bestFit="1" customWidth="1"/>
    <col min="9474" max="9474" width="10" style="37" customWidth="1"/>
    <col min="9475" max="9689" width="9.125" style="37"/>
    <col min="9690" max="9690" width="16.625" style="37" customWidth="1"/>
    <col min="9691" max="9691" width="5.125" style="37" bestFit="1" customWidth="1"/>
    <col min="9692" max="9692" width="9.25" style="37" bestFit="1" customWidth="1"/>
    <col min="9693" max="9693" width="4.125" style="37" bestFit="1" customWidth="1"/>
    <col min="9694" max="9694" width="8.25" style="37" bestFit="1" customWidth="1"/>
    <col min="9695" max="9695" width="5.75" style="37" customWidth="1"/>
    <col min="9696" max="9696" width="10.25" style="37" bestFit="1" customWidth="1"/>
    <col min="9697" max="9697" width="3.875" style="37" bestFit="1" customWidth="1"/>
    <col min="9698" max="9698" width="6.75" style="37" bestFit="1" customWidth="1"/>
    <col min="9699" max="9699" width="4.75" style="37" bestFit="1" customWidth="1"/>
    <col min="9700" max="9700" width="6.75" style="37" bestFit="1" customWidth="1"/>
    <col min="9701" max="9701" width="5.625" style="37" customWidth="1"/>
    <col min="9702" max="9702" width="8.25" style="37" bestFit="1" customWidth="1"/>
    <col min="9703" max="9703" width="4.125" style="37" bestFit="1" customWidth="1"/>
    <col min="9704" max="9704" width="8.25" style="37" bestFit="1" customWidth="1"/>
    <col min="9705" max="9705" width="3.875" style="37" customWidth="1"/>
    <col min="9706" max="9706" width="6.75" style="37" bestFit="1" customWidth="1"/>
    <col min="9707" max="9707" width="6.625" style="37" bestFit="1" customWidth="1"/>
    <col min="9708" max="9708" width="6.75" style="37" bestFit="1" customWidth="1"/>
    <col min="9709" max="9709" width="5.625" style="37" customWidth="1"/>
    <col min="9710" max="9710" width="8.125" style="37" customWidth="1"/>
    <col min="9711" max="9711" width="4.375" style="37" customWidth="1"/>
    <col min="9712" max="9712" width="9.25" style="37" customWidth="1"/>
    <col min="9713" max="9713" width="5.125" style="37" bestFit="1" customWidth="1"/>
    <col min="9714" max="9714" width="9.25" style="37" bestFit="1" customWidth="1"/>
    <col min="9715" max="9715" width="5.25" style="37" customWidth="1"/>
    <col min="9716" max="9716" width="8.625" style="37" customWidth="1"/>
    <col min="9717" max="9717" width="4.625" style="37" customWidth="1"/>
    <col min="9718" max="9718" width="6.625" style="37" bestFit="1" customWidth="1"/>
    <col min="9719" max="9719" width="4.625" style="37" customWidth="1"/>
    <col min="9720" max="9720" width="6.75" style="37" customWidth="1"/>
    <col min="9721" max="9721" width="5.125" style="37" customWidth="1"/>
    <col min="9722" max="9722" width="9.25" style="37" bestFit="1" customWidth="1"/>
    <col min="9723" max="9723" width="3.375" style="37" customWidth="1"/>
    <col min="9724" max="9724" width="8.25" style="37" bestFit="1" customWidth="1"/>
    <col min="9725" max="9725" width="4" style="37" customWidth="1"/>
    <col min="9726" max="9726" width="7.375" style="37" customWidth="1"/>
    <col min="9727" max="9727" width="4.125" style="37" bestFit="1" customWidth="1"/>
    <col min="9728" max="9729" width="6.75" style="37" bestFit="1" customWidth="1"/>
    <col min="9730" max="9730" width="10" style="37" customWidth="1"/>
    <col min="9731" max="9945" width="9.125" style="37"/>
    <col min="9946" max="9946" width="16.625" style="37" customWidth="1"/>
    <col min="9947" max="9947" width="5.125" style="37" bestFit="1" customWidth="1"/>
    <col min="9948" max="9948" width="9.25" style="37" bestFit="1" customWidth="1"/>
    <col min="9949" max="9949" width="4.125" style="37" bestFit="1" customWidth="1"/>
    <col min="9950" max="9950" width="8.25" style="37" bestFit="1" customWidth="1"/>
    <col min="9951" max="9951" width="5.75" style="37" customWidth="1"/>
    <col min="9952" max="9952" width="10.25" style="37" bestFit="1" customWidth="1"/>
    <col min="9953" max="9953" width="3.875" style="37" bestFit="1" customWidth="1"/>
    <col min="9954" max="9954" width="6.75" style="37" bestFit="1" customWidth="1"/>
    <col min="9955" max="9955" width="4.75" style="37" bestFit="1" customWidth="1"/>
    <col min="9956" max="9956" width="6.75" style="37" bestFit="1" customWidth="1"/>
    <col min="9957" max="9957" width="5.625" style="37" customWidth="1"/>
    <col min="9958" max="9958" width="8.25" style="37" bestFit="1" customWidth="1"/>
    <col min="9959" max="9959" width="4.125" style="37" bestFit="1" customWidth="1"/>
    <col min="9960" max="9960" width="8.25" style="37" bestFit="1" customWidth="1"/>
    <col min="9961" max="9961" width="3.875" style="37" customWidth="1"/>
    <col min="9962" max="9962" width="6.75" style="37" bestFit="1" customWidth="1"/>
    <col min="9963" max="9963" width="6.625" style="37" bestFit="1" customWidth="1"/>
    <col min="9964" max="9964" width="6.75" style="37" bestFit="1" customWidth="1"/>
    <col min="9965" max="9965" width="5.625" style="37" customWidth="1"/>
    <col min="9966" max="9966" width="8.125" style="37" customWidth="1"/>
    <col min="9967" max="9967" width="4.375" style="37" customWidth="1"/>
    <col min="9968" max="9968" width="9.25" style="37" customWidth="1"/>
    <col min="9969" max="9969" width="5.125" style="37" bestFit="1" customWidth="1"/>
    <col min="9970" max="9970" width="9.25" style="37" bestFit="1" customWidth="1"/>
    <col min="9971" max="9971" width="5.25" style="37" customWidth="1"/>
    <col min="9972" max="9972" width="8.625" style="37" customWidth="1"/>
    <col min="9973" max="9973" width="4.625" style="37" customWidth="1"/>
    <col min="9974" max="9974" width="6.625" style="37" bestFit="1" customWidth="1"/>
    <col min="9975" max="9975" width="4.625" style="37" customWidth="1"/>
    <col min="9976" max="9976" width="6.75" style="37" customWidth="1"/>
    <col min="9977" max="9977" width="5.125" style="37" customWidth="1"/>
    <col min="9978" max="9978" width="9.25" style="37" bestFit="1" customWidth="1"/>
    <col min="9979" max="9979" width="3.375" style="37" customWidth="1"/>
    <col min="9980" max="9980" width="8.25" style="37" bestFit="1" customWidth="1"/>
    <col min="9981" max="9981" width="4" style="37" customWidth="1"/>
    <col min="9982" max="9982" width="7.375" style="37" customWidth="1"/>
    <col min="9983" max="9983" width="4.125" style="37" bestFit="1" customWidth="1"/>
    <col min="9984" max="9985" width="6.75" style="37" bestFit="1" customWidth="1"/>
    <col min="9986" max="9986" width="10" style="37" customWidth="1"/>
    <col min="9987" max="10201" width="9.125" style="37"/>
    <col min="10202" max="10202" width="16.625" style="37" customWidth="1"/>
    <col min="10203" max="10203" width="5.125" style="37" bestFit="1" customWidth="1"/>
    <col min="10204" max="10204" width="9.25" style="37" bestFit="1" customWidth="1"/>
    <col min="10205" max="10205" width="4.125" style="37" bestFit="1" customWidth="1"/>
    <col min="10206" max="10206" width="8.25" style="37" bestFit="1" customWidth="1"/>
    <col min="10207" max="10207" width="5.75" style="37" customWidth="1"/>
    <col min="10208" max="10208" width="10.25" style="37" bestFit="1" customWidth="1"/>
    <col min="10209" max="10209" width="3.875" style="37" bestFit="1" customWidth="1"/>
    <col min="10210" max="10210" width="6.75" style="37" bestFit="1" customWidth="1"/>
    <col min="10211" max="10211" width="4.75" style="37" bestFit="1" customWidth="1"/>
    <col min="10212" max="10212" width="6.75" style="37" bestFit="1" customWidth="1"/>
    <col min="10213" max="10213" width="5.625" style="37" customWidth="1"/>
    <col min="10214" max="10214" width="8.25" style="37" bestFit="1" customWidth="1"/>
    <col min="10215" max="10215" width="4.125" style="37" bestFit="1" customWidth="1"/>
    <col min="10216" max="10216" width="8.25" style="37" bestFit="1" customWidth="1"/>
    <col min="10217" max="10217" width="3.875" style="37" customWidth="1"/>
    <col min="10218" max="10218" width="6.75" style="37" bestFit="1" customWidth="1"/>
    <col min="10219" max="10219" width="6.625" style="37" bestFit="1" customWidth="1"/>
    <col min="10220" max="10220" width="6.75" style="37" bestFit="1" customWidth="1"/>
    <col min="10221" max="10221" width="5.625" style="37" customWidth="1"/>
    <col min="10222" max="10222" width="8.125" style="37" customWidth="1"/>
    <col min="10223" max="10223" width="4.375" style="37" customWidth="1"/>
    <col min="10224" max="10224" width="9.25" style="37" customWidth="1"/>
    <col min="10225" max="10225" width="5.125" style="37" bestFit="1" customWidth="1"/>
    <col min="10226" max="10226" width="9.25" style="37" bestFit="1" customWidth="1"/>
    <col min="10227" max="10227" width="5.25" style="37" customWidth="1"/>
    <col min="10228" max="10228" width="8.625" style="37" customWidth="1"/>
    <col min="10229" max="10229" width="4.625" style="37" customWidth="1"/>
    <col min="10230" max="10230" width="6.625" style="37" bestFit="1" customWidth="1"/>
    <col min="10231" max="10231" width="4.625" style="37" customWidth="1"/>
    <col min="10232" max="10232" width="6.75" style="37" customWidth="1"/>
    <col min="10233" max="10233" width="5.125" style="37" customWidth="1"/>
    <col min="10234" max="10234" width="9.25" style="37" bestFit="1" customWidth="1"/>
    <col min="10235" max="10235" width="3.375" style="37" customWidth="1"/>
    <col min="10236" max="10236" width="8.25" style="37" bestFit="1" customWidth="1"/>
    <col min="10237" max="10237" width="4" style="37" customWidth="1"/>
    <col min="10238" max="10238" width="7.375" style="37" customWidth="1"/>
    <col min="10239" max="10239" width="4.125" style="37" bestFit="1" customWidth="1"/>
    <col min="10240" max="10241" width="6.75" style="37" bestFit="1" customWidth="1"/>
    <col min="10242" max="10242" width="10" style="37" customWidth="1"/>
    <col min="10243" max="10457" width="9.125" style="37"/>
    <col min="10458" max="10458" width="16.625" style="37" customWidth="1"/>
    <col min="10459" max="10459" width="5.125" style="37" bestFit="1" customWidth="1"/>
    <col min="10460" max="10460" width="9.25" style="37" bestFit="1" customWidth="1"/>
    <col min="10461" max="10461" width="4.125" style="37" bestFit="1" customWidth="1"/>
    <col min="10462" max="10462" width="8.25" style="37" bestFit="1" customWidth="1"/>
    <col min="10463" max="10463" width="5.75" style="37" customWidth="1"/>
    <col min="10464" max="10464" width="10.25" style="37" bestFit="1" customWidth="1"/>
    <col min="10465" max="10465" width="3.875" style="37" bestFit="1" customWidth="1"/>
    <col min="10466" max="10466" width="6.75" style="37" bestFit="1" customWidth="1"/>
    <col min="10467" max="10467" width="4.75" style="37" bestFit="1" customWidth="1"/>
    <col min="10468" max="10468" width="6.75" style="37" bestFit="1" customWidth="1"/>
    <col min="10469" max="10469" width="5.625" style="37" customWidth="1"/>
    <col min="10470" max="10470" width="8.25" style="37" bestFit="1" customWidth="1"/>
    <col min="10471" max="10471" width="4.125" style="37" bestFit="1" customWidth="1"/>
    <col min="10472" max="10472" width="8.25" style="37" bestFit="1" customWidth="1"/>
    <col min="10473" max="10473" width="3.875" style="37" customWidth="1"/>
    <col min="10474" max="10474" width="6.75" style="37" bestFit="1" customWidth="1"/>
    <col min="10475" max="10475" width="6.625" style="37" bestFit="1" customWidth="1"/>
    <col min="10476" max="10476" width="6.75" style="37" bestFit="1" customWidth="1"/>
    <col min="10477" max="10477" width="5.625" style="37" customWidth="1"/>
    <col min="10478" max="10478" width="8.125" style="37" customWidth="1"/>
    <col min="10479" max="10479" width="4.375" style="37" customWidth="1"/>
    <col min="10480" max="10480" width="9.25" style="37" customWidth="1"/>
    <col min="10481" max="10481" width="5.125" style="37" bestFit="1" customWidth="1"/>
    <col min="10482" max="10482" width="9.25" style="37" bestFit="1" customWidth="1"/>
    <col min="10483" max="10483" width="5.25" style="37" customWidth="1"/>
    <col min="10484" max="10484" width="8.625" style="37" customWidth="1"/>
    <col min="10485" max="10485" width="4.625" style="37" customWidth="1"/>
    <col min="10486" max="10486" width="6.625" style="37" bestFit="1" customWidth="1"/>
    <col min="10487" max="10487" width="4.625" style="37" customWidth="1"/>
    <col min="10488" max="10488" width="6.75" style="37" customWidth="1"/>
    <col min="10489" max="10489" width="5.125" style="37" customWidth="1"/>
    <col min="10490" max="10490" width="9.25" style="37" bestFit="1" customWidth="1"/>
    <col min="10491" max="10491" width="3.375" style="37" customWidth="1"/>
    <col min="10492" max="10492" width="8.25" style="37" bestFit="1" customWidth="1"/>
    <col min="10493" max="10493" width="4" style="37" customWidth="1"/>
    <col min="10494" max="10494" width="7.375" style="37" customWidth="1"/>
    <col min="10495" max="10495" width="4.125" style="37" bestFit="1" customWidth="1"/>
    <col min="10496" max="10497" width="6.75" style="37" bestFit="1" customWidth="1"/>
    <col min="10498" max="10498" width="10" style="37" customWidth="1"/>
    <col min="10499" max="10713" width="9.125" style="37"/>
    <col min="10714" max="10714" width="16.625" style="37" customWidth="1"/>
    <col min="10715" max="10715" width="5.125" style="37" bestFit="1" customWidth="1"/>
    <col min="10716" max="10716" width="9.25" style="37" bestFit="1" customWidth="1"/>
    <col min="10717" max="10717" width="4.125" style="37" bestFit="1" customWidth="1"/>
    <col min="10718" max="10718" width="8.25" style="37" bestFit="1" customWidth="1"/>
    <col min="10719" max="10719" width="5.75" style="37" customWidth="1"/>
    <col min="10720" max="10720" width="10.25" style="37" bestFit="1" customWidth="1"/>
    <col min="10721" max="10721" width="3.875" style="37" bestFit="1" customWidth="1"/>
    <col min="10722" max="10722" width="6.75" style="37" bestFit="1" customWidth="1"/>
    <col min="10723" max="10723" width="4.75" style="37" bestFit="1" customWidth="1"/>
    <col min="10724" max="10724" width="6.75" style="37" bestFit="1" customWidth="1"/>
    <col min="10725" max="10725" width="5.625" style="37" customWidth="1"/>
    <col min="10726" max="10726" width="8.25" style="37" bestFit="1" customWidth="1"/>
    <col min="10727" max="10727" width="4.125" style="37" bestFit="1" customWidth="1"/>
    <col min="10728" max="10728" width="8.25" style="37" bestFit="1" customWidth="1"/>
    <col min="10729" max="10729" width="3.875" style="37" customWidth="1"/>
    <col min="10730" max="10730" width="6.75" style="37" bestFit="1" customWidth="1"/>
    <col min="10731" max="10731" width="6.625" style="37" bestFit="1" customWidth="1"/>
    <col min="10732" max="10732" width="6.75" style="37" bestFit="1" customWidth="1"/>
    <col min="10733" max="10733" width="5.625" style="37" customWidth="1"/>
    <col min="10734" max="10734" width="8.125" style="37" customWidth="1"/>
    <col min="10735" max="10735" width="4.375" style="37" customWidth="1"/>
    <col min="10736" max="10736" width="9.25" style="37" customWidth="1"/>
    <col min="10737" max="10737" width="5.125" style="37" bestFit="1" customWidth="1"/>
    <col min="10738" max="10738" width="9.25" style="37" bestFit="1" customWidth="1"/>
    <col min="10739" max="10739" width="5.25" style="37" customWidth="1"/>
    <col min="10740" max="10740" width="8.625" style="37" customWidth="1"/>
    <col min="10741" max="10741" width="4.625" style="37" customWidth="1"/>
    <col min="10742" max="10742" width="6.625" style="37" bestFit="1" customWidth="1"/>
    <col min="10743" max="10743" width="4.625" style="37" customWidth="1"/>
    <col min="10744" max="10744" width="6.75" style="37" customWidth="1"/>
    <col min="10745" max="10745" width="5.125" style="37" customWidth="1"/>
    <col min="10746" max="10746" width="9.25" style="37" bestFit="1" customWidth="1"/>
    <col min="10747" max="10747" width="3.375" style="37" customWidth="1"/>
    <col min="10748" max="10748" width="8.25" style="37" bestFit="1" customWidth="1"/>
    <col min="10749" max="10749" width="4" style="37" customWidth="1"/>
    <col min="10750" max="10750" width="7.375" style="37" customWidth="1"/>
    <col min="10751" max="10751" width="4.125" style="37" bestFit="1" customWidth="1"/>
    <col min="10752" max="10753" width="6.75" style="37" bestFit="1" customWidth="1"/>
    <col min="10754" max="10754" width="10" style="37" customWidth="1"/>
    <col min="10755" max="10969" width="9.125" style="37"/>
    <col min="10970" max="10970" width="16.625" style="37" customWidth="1"/>
    <col min="10971" max="10971" width="5.125" style="37" bestFit="1" customWidth="1"/>
    <col min="10972" max="10972" width="9.25" style="37" bestFit="1" customWidth="1"/>
    <col min="10973" max="10973" width="4.125" style="37" bestFit="1" customWidth="1"/>
    <col min="10974" max="10974" width="8.25" style="37" bestFit="1" customWidth="1"/>
    <col min="10975" max="10975" width="5.75" style="37" customWidth="1"/>
    <col min="10976" max="10976" width="10.25" style="37" bestFit="1" customWidth="1"/>
    <col min="10977" max="10977" width="3.875" style="37" bestFit="1" customWidth="1"/>
    <col min="10978" max="10978" width="6.75" style="37" bestFit="1" customWidth="1"/>
    <col min="10979" max="10979" width="4.75" style="37" bestFit="1" customWidth="1"/>
    <col min="10980" max="10980" width="6.75" style="37" bestFit="1" customWidth="1"/>
    <col min="10981" max="10981" width="5.625" style="37" customWidth="1"/>
    <col min="10982" max="10982" width="8.25" style="37" bestFit="1" customWidth="1"/>
    <col min="10983" max="10983" width="4.125" style="37" bestFit="1" customWidth="1"/>
    <col min="10984" max="10984" width="8.25" style="37" bestFit="1" customWidth="1"/>
    <col min="10985" max="10985" width="3.875" style="37" customWidth="1"/>
    <col min="10986" max="10986" width="6.75" style="37" bestFit="1" customWidth="1"/>
    <col min="10987" max="10987" width="6.625" style="37" bestFit="1" customWidth="1"/>
    <col min="10988" max="10988" width="6.75" style="37" bestFit="1" customWidth="1"/>
    <col min="10989" max="10989" width="5.625" style="37" customWidth="1"/>
    <col min="10990" max="10990" width="8.125" style="37" customWidth="1"/>
    <col min="10991" max="10991" width="4.375" style="37" customWidth="1"/>
    <col min="10992" max="10992" width="9.25" style="37" customWidth="1"/>
    <col min="10993" max="10993" width="5.125" style="37" bestFit="1" customWidth="1"/>
    <col min="10994" max="10994" width="9.25" style="37" bestFit="1" customWidth="1"/>
    <col min="10995" max="10995" width="5.25" style="37" customWidth="1"/>
    <col min="10996" max="10996" width="8.625" style="37" customWidth="1"/>
    <col min="10997" max="10997" width="4.625" style="37" customWidth="1"/>
    <col min="10998" max="10998" width="6.625" style="37" bestFit="1" customWidth="1"/>
    <col min="10999" max="10999" width="4.625" style="37" customWidth="1"/>
    <col min="11000" max="11000" width="6.75" style="37" customWidth="1"/>
    <col min="11001" max="11001" width="5.125" style="37" customWidth="1"/>
    <col min="11002" max="11002" width="9.25" style="37" bestFit="1" customWidth="1"/>
    <col min="11003" max="11003" width="3.375" style="37" customWidth="1"/>
    <col min="11004" max="11004" width="8.25" style="37" bestFit="1" customWidth="1"/>
    <col min="11005" max="11005" width="4" style="37" customWidth="1"/>
    <col min="11006" max="11006" width="7.375" style="37" customWidth="1"/>
    <col min="11007" max="11007" width="4.125" style="37" bestFit="1" customWidth="1"/>
    <col min="11008" max="11009" width="6.75" style="37" bestFit="1" customWidth="1"/>
    <col min="11010" max="11010" width="10" style="37" customWidth="1"/>
    <col min="11011" max="11225" width="9.125" style="37"/>
    <col min="11226" max="11226" width="16.625" style="37" customWidth="1"/>
    <col min="11227" max="11227" width="5.125" style="37" bestFit="1" customWidth="1"/>
    <col min="11228" max="11228" width="9.25" style="37" bestFit="1" customWidth="1"/>
    <col min="11229" max="11229" width="4.125" style="37" bestFit="1" customWidth="1"/>
    <col min="11230" max="11230" width="8.25" style="37" bestFit="1" customWidth="1"/>
    <col min="11231" max="11231" width="5.75" style="37" customWidth="1"/>
    <col min="11232" max="11232" width="10.25" style="37" bestFit="1" customWidth="1"/>
    <col min="11233" max="11233" width="3.875" style="37" bestFit="1" customWidth="1"/>
    <col min="11234" max="11234" width="6.75" style="37" bestFit="1" customWidth="1"/>
    <col min="11235" max="11235" width="4.75" style="37" bestFit="1" customWidth="1"/>
    <col min="11236" max="11236" width="6.75" style="37" bestFit="1" customWidth="1"/>
    <col min="11237" max="11237" width="5.625" style="37" customWidth="1"/>
    <col min="11238" max="11238" width="8.25" style="37" bestFit="1" customWidth="1"/>
    <col min="11239" max="11239" width="4.125" style="37" bestFit="1" customWidth="1"/>
    <col min="11240" max="11240" width="8.25" style="37" bestFit="1" customWidth="1"/>
    <col min="11241" max="11241" width="3.875" style="37" customWidth="1"/>
    <col min="11242" max="11242" width="6.75" style="37" bestFit="1" customWidth="1"/>
    <col min="11243" max="11243" width="6.625" style="37" bestFit="1" customWidth="1"/>
    <col min="11244" max="11244" width="6.75" style="37" bestFit="1" customWidth="1"/>
    <col min="11245" max="11245" width="5.625" style="37" customWidth="1"/>
    <col min="11246" max="11246" width="8.125" style="37" customWidth="1"/>
    <col min="11247" max="11247" width="4.375" style="37" customWidth="1"/>
    <col min="11248" max="11248" width="9.25" style="37" customWidth="1"/>
    <col min="11249" max="11249" width="5.125" style="37" bestFit="1" customWidth="1"/>
    <col min="11250" max="11250" width="9.25" style="37" bestFit="1" customWidth="1"/>
    <col min="11251" max="11251" width="5.25" style="37" customWidth="1"/>
    <col min="11252" max="11252" width="8.625" style="37" customWidth="1"/>
    <col min="11253" max="11253" width="4.625" style="37" customWidth="1"/>
    <col min="11254" max="11254" width="6.625" style="37" bestFit="1" customWidth="1"/>
    <col min="11255" max="11255" width="4.625" style="37" customWidth="1"/>
    <col min="11256" max="11256" width="6.75" style="37" customWidth="1"/>
    <col min="11257" max="11257" width="5.125" style="37" customWidth="1"/>
    <col min="11258" max="11258" width="9.25" style="37" bestFit="1" customWidth="1"/>
    <col min="11259" max="11259" width="3.375" style="37" customWidth="1"/>
    <col min="11260" max="11260" width="8.25" style="37" bestFit="1" customWidth="1"/>
    <col min="11261" max="11261" width="4" style="37" customWidth="1"/>
    <col min="11262" max="11262" width="7.375" style="37" customWidth="1"/>
    <col min="11263" max="11263" width="4.125" style="37" bestFit="1" customWidth="1"/>
    <col min="11264" max="11265" width="6.75" style="37" bestFit="1" customWidth="1"/>
    <col min="11266" max="11266" width="10" style="37" customWidth="1"/>
    <col min="11267" max="11481" width="9.125" style="37"/>
    <col min="11482" max="11482" width="16.625" style="37" customWidth="1"/>
    <col min="11483" max="11483" width="5.125" style="37" bestFit="1" customWidth="1"/>
    <col min="11484" max="11484" width="9.25" style="37" bestFit="1" customWidth="1"/>
    <col min="11485" max="11485" width="4.125" style="37" bestFit="1" customWidth="1"/>
    <col min="11486" max="11486" width="8.25" style="37" bestFit="1" customWidth="1"/>
    <col min="11487" max="11487" width="5.75" style="37" customWidth="1"/>
    <col min="11488" max="11488" width="10.25" style="37" bestFit="1" customWidth="1"/>
    <col min="11489" max="11489" width="3.875" style="37" bestFit="1" customWidth="1"/>
    <col min="11490" max="11490" width="6.75" style="37" bestFit="1" customWidth="1"/>
    <col min="11491" max="11491" width="4.75" style="37" bestFit="1" customWidth="1"/>
    <col min="11492" max="11492" width="6.75" style="37" bestFit="1" customWidth="1"/>
    <col min="11493" max="11493" width="5.625" style="37" customWidth="1"/>
    <col min="11494" max="11494" width="8.25" style="37" bestFit="1" customWidth="1"/>
    <col min="11495" max="11495" width="4.125" style="37" bestFit="1" customWidth="1"/>
    <col min="11496" max="11496" width="8.25" style="37" bestFit="1" customWidth="1"/>
    <col min="11497" max="11497" width="3.875" style="37" customWidth="1"/>
    <col min="11498" max="11498" width="6.75" style="37" bestFit="1" customWidth="1"/>
    <col min="11499" max="11499" width="6.625" style="37" bestFit="1" customWidth="1"/>
    <col min="11500" max="11500" width="6.75" style="37" bestFit="1" customWidth="1"/>
    <col min="11501" max="11501" width="5.625" style="37" customWidth="1"/>
    <col min="11502" max="11502" width="8.125" style="37" customWidth="1"/>
    <col min="11503" max="11503" width="4.375" style="37" customWidth="1"/>
    <col min="11504" max="11504" width="9.25" style="37" customWidth="1"/>
    <col min="11505" max="11505" width="5.125" style="37" bestFit="1" customWidth="1"/>
    <col min="11506" max="11506" width="9.25" style="37" bestFit="1" customWidth="1"/>
    <col min="11507" max="11507" width="5.25" style="37" customWidth="1"/>
    <col min="11508" max="11508" width="8.625" style="37" customWidth="1"/>
    <col min="11509" max="11509" width="4.625" style="37" customWidth="1"/>
    <col min="11510" max="11510" width="6.625" style="37" bestFit="1" customWidth="1"/>
    <col min="11511" max="11511" width="4.625" style="37" customWidth="1"/>
    <col min="11512" max="11512" width="6.75" style="37" customWidth="1"/>
    <col min="11513" max="11513" width="5.125" style="37" customWidth="1"/>
    <col min="11514" max="11514" width="9.25" style="37" bestFit="1" customWidth="1"/>
    <col min="11515" max="11515" width="3.375" style="37" customWidth="1"/>
    <col min="11516" max="11516" width="8.25" style="37" bestFit="1" customWidth="1"/>
    <col min="11517" max="11517" width="4" style="37" customWidth="1"/>
    <col min="11518" max="11518" width="7.375" style="37" customWidth="1"/>
    <col min="11519" max="11519" width="4.125" style="37" bestFit="1" customWidth="1"/>
    <col min="11520" max="11521" width="6.75" style="37" bestFit="1" customWidth="1"/>
    <col min="11522" max="11522" width="10" style="37" customWidth="1"/>
    <col min="11523" max="11737" width="9.125" style="37"/>
    <col min="11738" max="11738" width="16.625" style="37" customWidth="1"/>
    <col min="11739" max="11739" width="5.125" style="37" bestFit="1" customWidth="1"/>
    <col min="11740" max="11740" width="9.25" style="37" bestFit="1" customWidth="1"/>
    <col min="11741" max="11741" width="4.125" style="37" bestFit="1" customWidth="1"/>
    <col min="11742" max="11742" width="8.25" style="37" bestFit="1" customWidth="1"/>
    <col min="11743" max="11743" width="5.75" style="37" customWidth="1"/>
    <col min="11744" max="11744" width="10.25" style="37" bestFit="1" customWidth="1"/>
    <col min="11745" max="11745" width="3.875" style="37" bestFit="1" customWidth="1"/>
    <col min="11746" max="11746" width="6.75" style="37" bestFit="1" customWidth="1"/>
    <col min="11747" max="11747" width="4.75" style="37" bestFit="1" customWidth="1"/>
    <col min="11748" max="11748" width="6.75" style="37" bestFit="1" customWidth="1"/>
    <col min="11749" max="11749" width="5.625" style="37" customWidth="1"/>
    <col min="11750" max="11750" width="8.25" style="37" bestFit="1" customWidth="1"/>
    <col min="11751" max="11751" width="4.125" style="37" bestFit="1" customWidth="1"/>
    <col min="11752" max="11752" width="8.25" style="37" bestFit="1" customWidth="1"/>
    <col min="11753" max="11753" width="3.875" style="37" customWidth="1"/>
    <col min="11754" max="11754" width="6.75" style="37" bestFit="1" customWidth="1"/>
    <col min="11755" max="11755" width="6.625" style="37" bestFit="1" customWidth="1"/>
    <col min="11756" max="11756" width="6.75" style="37" bestFit="1" customWidth="1"/>
    <col min="11757" max="11757" width="5.625" style="37" customWidth="1"/>
    <col min="11758" max="11758" width="8.125" style="37" customWidth="1"/>
    <col min="11759" max="11759" width="4.375" style="37" customWidth="1"/>
    <col min="11760" max="11760" width="9.25" style="37" customWidth="1"/>
    <col min="11761" max="11761" width="5.125" style="37" bestFit="1" customWidth="1"/>
    <col min="11762" max="11762" width="9.25" style="37" bestFit="1" customWidth="1"/>
    <col min="11763" max="11763" width="5.25" style="37" customWidth="1"/>
    <col min="11764" max="11764" width="8.625" style="37" customWidth="1"/>
    <col min="11765" max="11765" width="4.625" style="37" customWidth="1"/>
    <col min="11766" max="11766" width="6.625" style="37" bestFit="1" customWidth="1"/>
    <col min="11767" max="11767" width="4.625" style="37" customWidth="1"/>
    <col min="11768" max="11768" width="6.75" style="37" customWidth="1"/>
    <col min="11769" max="11769" width="5.125" style="37" customWidth="1"/>
    <col min="11770" max="11770" width="9.25" style="37" bestFit="1" customWidth="1"/>
    <col min="11771" max="11771" width="3.375" style="37" customWidth="1"/>
    <col min="11772" max="11772" width="8.25" style="37" bestFit="1" customWidth="1"/>
    <col min="11773" max="11773" width="4" style="37" customWidth="1"/>
    <col min="11774" max="11774" width="7.375" style="37" customWidth="1"/>
    <col min="11775" max="11775" width="4.125" style="37" bestFit="1" customWidth="1"/>
    <col min="11776" max="11777" width="6.75" style="37" bestFit="1" customWidth="1"/>
    <col min="11778" max="11778" width="10" style="37" customWidth="1"/>
    <col min="11779" max="11993" width="9.125" style="37"/>
    <col min="11994" max="11994" width="16.625" style="37" customWidth="1"/>
    <col min="11995" max="11995" width="5.125" style="37" bestFit="1" customWidth="1"/>
    <col min="11996" max="11996" width="9.25" style="37" bestFit="1" customWidth="1"/>
    <col min="11997" max="11997" width="4.125" style="37" bestFit="1" customWidth="1"/>
    <col min="11998" max="11998" width="8.25" style="37" bestFit="1" customWidth="1"/>
    <col min="11999" max="11999" width="5.75" style="37" customWidth="1"/>
    <col min="12000" max="12000" width="10.25" style="37" bestFit="1" customWidth="1"/>
    <col min="12001" max="12001" width="3.875" style="37" bestFit="1" customWidth="1"/>
    <col min="12002" max="12002" width="6.75" style="37" bestFit="1" customWidth="1"/>
    <col min="12003" max="12003" width="4.75" style="37" bestFit="1" customWidth="1"/>
    <col min="12004" max="12004" width="6.75" style="37" bestFit="1" customWidth="1"/>
    <col min="12005" max="12005" width="5.625" style="37" customWidth="1"/>
    <col min="12006" max="12006" width="8.25" style="37" bestFit="1" customWidth="1"/>
    <col min="12007" max="12007" width="4.125" style="37" bestFit="1" customWidth="1"/>
    <col min="12008" max="12008" width="8.25" style="37" bestFit="1" customWidth="1"/>
    <col min="12009" max="12009" width="3.875" style="37" customWidth="1"/>
    <col min="12010" max="12010" width="6.75" style="37" bestFit="1" customWidth="1"/>
    <col min="12011" max="12011" width="6.625" style="37" bestFit="1" customWidth="1"/>
    <col min="12012" max="12012" width="6.75" style="37" bestFit="1" customWidth="1"/>
    <col min="12013" max="12013" width="5.625" style="37" customWidth="1"/>
    <col min="12014" max="12014" width="8.125" style="37" customWidth="1"/>
    <col min="12015" max="12015" width="4.375" style="37" customWidth="1"/>
    <col min="12016" max="12016" width="9.25" style="37" customWidth="1"/>
    <col min="12017" max="12017" width="5.125" style="37" bestFit="1" customWidth="1"/>
    <col min="12018" max="12018" width="9.25" style="37" bestFit="1" customWidth="1"/>
    <col min="12019" max="12019" width="5.25" style="37" customWidth="1"/>
    <col min="12020" max="12020" width="8.625" style="37" customWidth="1"/>
    <col min="12021" max="12021" width="4.625" style="37" customWidth="1"/>
    <col min="12022" max="12022" width="6.625" style="37" bestFit="1" customWidth="1"/>
    <col min="12023" max="12023" width="4.625" style="37" customWidth="1"/>
    <col min="12024" max="12024" width="6.75" style="37" customWidth="1"/>
    <col min="12025" max="12025" width="5.125" style="37" customWidth="1"/>
    <col min="12026" max="12026" width="9.25" style="37" bestFit="1" customWidth="1"/>
    <col min="12027" max="12027" width="3.375" style="37" customWidth="1"/>
    <col min="12028" max="12028" width="8.25" style="37" bestFit="1" customWidth="1"/>
    <col min="12029" max="12029" width="4" style="37" customWidth="1"/>
    <col min="12030" max="12030" width="7.375" style="37" customWidth="1"/>
    <col min="12031" max="12031" width="4.125" style="37" bestFit="1" customWidth="1"/>
    <col min="12032" max="12033" width="6.75" style="37" bestFit="1" customWidth="1"/>
    <col min="12034" max="12034" width="10" style="37" customWidth="1"/>
    <col min="12035" max="12249" width="9.125" style="37"/>
    <col min="12250" max="12250" width="16.625" style="37" customWidth="1"/>
    <col min="12251" max="12251" width="5.125" style="37" bestFit="1" customWidth="1"/>
    <col min="12252" max="12252" width="9.25" style="37" bestFit="1" customWidth="1"/>
    <col min="12253" max="12253" width="4.125" style="37" bestFit="1" customWidth="1"/>
    <col min="12254" max="12254" width="8.25" style="37" bestFit="1" customWidth="1"/>
    <col min="12255" max="12255" width="5.75" style="37" customWidth="1"/>
    <col min="12256" max="12256" width="10.25" style="37" bestFit="1" customWidth="1"/>
    <col min="12257" max="12257" width="3.875" style="37" bestFit="1" customWidth="1"/>
    <col min="12258" max="12258" width="6.75" style="37" bestFit="1" customWidth="1"/>
    <col min="12259" max="12259" width="4.75" style="37" bestFit="1" customWidth="1"/>
    <col min="12260" max="12260" width="6.75" style="37" bestFit="1" customWidth="1"/>
    <col min="12261" max="12261" width="5.625" style="37" customWidth="1"/>
    <col min="12262" max="12262" width="8.25" style="37" bestFit="1" customWidth="1"/>
    <col min="12263" max="12263" width="4.125" style="37" bestFit="1" customWidth="1"/>
    <col min="12264" max="12264" width="8.25" style="37" bestFit="1" customWidth="1"/>
    <col min="12265" max="12265" width="3.875" style="37" customWidth="1"/>
    <col min="12266" max="12266" width="6.75" style="37" bestFit="1" customWidth="1"/>
    <col min="12267" max="12267" width="6.625" style="37" bestFit="1" customWidth="1"/>
    <col min="12268" max="12268" width="6.75" style="37" bestFit="1" customWidth="1"/>
    <col min="12269" max="12269" width="5.625" style="37" customWidth="1"/>
    <col min="12270" max="12270" width="8.125" style="37" customWidth="1"/>
    <col min="12271" max="12271" width="4.375" style="37" customWidth="1"/>
    <col min="12272" max="12272" width="9.25" style="37" customWidth="1"/>
    <col min="12273" max="12273" width="5.125" style="37" bestFit="1" customWidth="1"/>
    <col min="12274" max="12274" width="9.25" style="37" bestFit="1" customWidth="1"/>
    <col min="12275" max="12275" width="5.25" style="37" customWidth="1"/>
    <col min="12276" max="12276" width="8.625" style="37" customWidth="1"/>
    <col min="12277" max="12277" width="4.625" style="37" customWidth="1"/>
    <col min="12278" max="12278" width="6.625" style="37" bestFit="1" customWidth="1"/>
    <col min="12279" max="12279" width="4.625" style="37" customWidth="1"/>
    <col min="12280" max="12280" width="6.75" style="37" customWidth="1"/>
    <col min="12281" max="12281" width="5.125" style="37" customWidth="1"/>
    <col min="12282" max="12282" width="9.25" style="37" bestFit="1" customWidth="1"/>
    <col min="12283" max="12283" width="3.375" style="37" customWidth="1"/>
    <col min="12284" max="12284" width="8.25" style="37" bestFit="1" customWidth="1"/>
    <col min="12285" max="12285" width="4" style="37" customWidth="1"/>
    <col min="12286" max="12286" width="7.375" style="37" customWidth="1"/>
    <col min="12287" max="12287" width="4.125" style="37" bestFit="1" customWidth="1"/>
    <col min="12288" max="12289" width="6.75" style="37" bestFit="1" customWidth="1"/>
    <col min="12290" max="12290" width="10" style="37" customWidth="1"/>
    <col min="12291" max="12505" width="9.125" style="37"/>
    <col min="12506" max="12506" width="16.625" style="37" customWidth="1"/>
    <col min="12507" max="12507" width="5.125" style="37" bestFit="1" customWidth="1"/>
    <col min="12508" max="12508" width="9.25" style="37" bestFit="1" customWidth="1"/>
    <col min="12509" max="12509" width="4.125" style="37" bestFit="1" customWidth="1"/>
    <col min="12510" max="12510" width="8.25" style="37" bestFit="1" customWidth="1"/>
    <col min="12511" max="12511" width="5.75" style="37" customWidth="1"/>
    <col min="12512" max="12512" width="10.25" style="37" bestFit="1" customWidth="1"/>
    <col min="12513" max="12513" width="3.875" style="37" bestFit="1" customWidth="1"/>
    <col min="12514" max="12514" width="6.75" style="37" bestFit="1" customWidth="1"/>
    <col min="12515" max="12515" width="4.75" style="37" bestFit="1" customWidth="1"/>
    <col min="12516" max="12516" width="6.75" style="37" bestFit="1" customWidth="1"/>
    <col min="12517" max="12517" width="5.625" style="37" customWidth="1"/>
    <col min="12518" max="12518" width="8.25" style="37" bestFit="1" customWidth="1"/>
    <col min="12519" max="12519" width="4.125" style="37" bestFit="1" customWidth="1"/>
    <col min="12520" max="12520" width="8.25" style="37" bestFit="1" customWidth="1"/>
    <col min="12521" max="12521" width="3.875" style="37" customWidth="1"/>
    <col min="12522" max="12522" width="6.75" style="37" bestFit="1" customWidth="1"/>
    <col min="12523" max="12523" width="6.625" style="37" bestFit="1" customWidth="1"/>
    <col min="12524" max="12524" width="6.75" style="37" bestFit="1" customWidth="1"/>
    <col min="12525" max="12525" width="5.625" style="37" customWidth="1"/>
    <col min="12526" max="12526" width="8.125" style="37" customWidth="1"/>
    <col min="12527" max="12527" width="4.375" style="37" customWidth="1"/>
    <col min="12528" max="12528" width="9.25" style="37" customWidth="1"/>
    <col min="12529" max="12529" width="5.125" style="37" bestFit="1" customWidth="1"/>
    <col min="12530" max="12530" width="9.25" style="37" bestFit="1" customWidth="1"/>
    <col min="12531" max="12531" width="5.25" style="37" customWidth="1"/>
    <col min="12532" max="12532" width="8.625" style="37" customWidth="1"/>
    <col min="12533" max="12533" width="4.625" style="37" customWidth="1"/>
    <col min="12534" max="12534" width="6.625" style="37" bestFit="1" customWidth="1"/>
    <col min="12535" max="12535" width="4.625" style="37" customWidth="1"/>
    <col min="12536" max="12536" width="6.75" style="37" customWidth="1"/>
    <col min="12537" max="12537" width="5.125" style="37" customWidth="1"/>
    <col min="12538" max="12538" width="9.25" style="37" bestFit="1" customWidth="1"/>
    <col min="12539" max="12539" width="3.375" style="37" customWidth="1"/>
    <col min="12540" max="12540" width="8.25" style="37" bestFit="1" customWidth="1"/>
    <col min="12541" max="12541" width="4" style="37" customWidth="1"/>
    <col min="12542" max="12542" width="7.375" style="37" customWidth="1"/>
    <col min="12543" max="12543" width="4.125" style="37" bestFit="1" customWidth="1"/>
    <col min="12544" max="12545" width="6.75" style="37" bestFit="1" customWidth="1"/>
    <col min="12546" max="12546" width="10" style="37" customWidth="1"/>
    <col min="12547" max="12761" width="9.125" style="37"/>
    <col min="12762" max="12762" width="16.625" style="37" customWidth="1"/>
    <col min="12763" max="12763" width="5.125" style="37" bestFit="1" customWidth="1"/>
    <col min="12764" max="12764" width="9.25" style="37" bestFit="1" customWidth="1"/>
    <col min="12765" max="12765" width="4.125" style="37" bestFit="1" customWidth="1"/>
    <col min="12766" max="12766" width="8.25" style="37" bestFit="1" customWidth="1"/>
    <col min="12767" max="12767" width="5.75" style="37" customWidth="1"/>
    <col min="12768" max="12768" width="10.25" style="37" bestFit="1" customWidth="1"/>
    <col min="12769" max="12769" width="3.875" style="37" bestFit="1" customWidth="1"/>
    <col min="12770" max="12770" width="6.75" style="37" bestFit="1" customWidth="1"/>
    <col min="12771" max="12771" width="4.75" style="37" bestFit="1" customWidth="1"/>
    <col min="12772" max="12772" width="6.75" style="37" bestFit="1" customWidth="1"/>
    <col min="12773" max="12773" width="5.625" style="37" customWidth="1"/>
    <col min="12774" max="12774" width="8.25" style="37" bestFit="1" customWidth="1"/>
    <col min="12775" max="12775" width="4.125" style="37" bestFit="1" customWidth="1"/>
    <col min="12776" max="12776" width="8.25" style="37" bestFit="1" customWidth="1"/>
    <col min="12777" max="12777" width="3.875" style="37" customWidth="1"/>
    <col min="12778" max="12778" width="6.75" style="37" bestFit="1" customWidth="1"/>
    <col min="12779" max="12779" width="6.625" style="37" bestFit="1" customWidth="1"/>
    <col min="12780" max="12780" width="6.75" style="37" bestFit="1" customWidth="1"/>
    <col min="12781" max="12781" width="5.625" style="37" customWidth="1"/>
    <col min="12782" max="12782" width="8.125" style="37" customWidth="1"/>
    <col min="12783" max="12783" width="4.375" style="37" customWidth="1"/>
    <col min="12784" max="12784" width="9.25" style="37" customWidth="1"/>
    <col min="12785" max="12785" width="5.125" style="37" bestFit="1" customWidth="1"/>
    <col min="12786" max="12786" width="9.25" style="37" bestFit="1" customWidth="1"/>
    <col min="12787" max="12787" width="5.25" style="37" customWidth="1"/>
    <col min="12788" max="12788" width="8.625" style="37" customWidth="1"/>
    <col min="12789" max="12789" width="4.625" style="37" customWidth="1"/>
    <col min="12790" max="12790" width="6.625" style="37" bestFit="1" customWidth="1"/>
    <col min="12791" max="12791" width="4.625" style="37" customWidth="1"/>
    <col min="12792" max="12792" width="6.75" style="37" customWidth="1"/>
    <col min="12793" max="12793" width="5.125" style="37" customWidth="1"/>
    <col min="12794" max="12794" width="9.25" style="37" bestFit="1" customWidth="1"/>
    <col min="12795" max="12795" width="3.375" style="37" customWidth="1"/>
    <col min="12796" max="12796" width="8.25" style="37" bestFit="1" customWidth="1"/>
    <col min="12797" max="12797" width="4" style="37" customWidth="1"/>
    <col min="12798" max="12798" width="7.375" style="37" customWidth="1"/>
    <col min="12799" max="12799" width="4.125" style="37" bestFit="1" customWidth="1"/>
    <col min="12800" max="12801" width="6.75" style="37" bestFit="1" customWidth="1"/>
    <col min="12802" max="12802" width="10" style="37" customWidth="1"/>
    <col min="12803" max="13017" width="9.125" style="37"/>
    <col min="13018" max="13018" width="16.625" style="37" customWidth="1"/>
    <col min="13019" max="13019" width="5.125" style="37" bestFit="1" customWidth="1"/>
    <col min="13020" max="13020" width="9.25" style="37" bestFit="1" customWidth="1"/>
    <col min="13021" max="13021" width="4.125" style="37" bestFit="1" customWidth="1"/>
    <col min="13022" max="13022" width="8.25" style="37" bestFit="1" customWidth="1"/>
    <col min="13023" max="13023" width="5.75" style="37" customWidth="1"/>
    <col min="13024" max="13024" width="10.25" style="37" bestFit="1" customWidth="1"/>
    <col min="13025" max="13025" width="3.875" style="37" bestFit="1" customWidth="1"/>
    <col min="13026" max="13026" width="6.75" style="37" bestFit="1" customWidth="1"/>
    <col min="13027" max="13027" width="4.75" style="37" bestFit="1" customWidth="1"/>
    <col min="13028" max="13028" width="6.75" style="37" bestFit="1" customWidth="1"/>
    <col min="13029" max="13029" width="5.625" style="37" customWidth="1"/>
    <col min="13030" max="13030" width="8.25" style="37" bestFit="1" customWidth="1"/>
    <col min="13031" max="13031" width="4.125" style="37" bestFit="1" customWidth="1"/>
    <col min="13032" max="13032" width="8.25" style="37" bestFit="1" customWidth="1"/>
    <col min="13033" max="13033" width="3.875" style="37" customWidth="1"/>
    <col min="13034" max="13034" width="6.75" style="37" bestFit="1" customWidth="1"/>
    <col min="13035" max="13035" width="6.625" style="37" bestFit="1" customWidth="1"/>
    <col min="13036" max="13036" width="6.75" style="37" bestFit="1" customWidth="1"/>
    <col min="13037" max="13037" width="5.625" style="37" customWidth="1"/>
    <col min="13038" max="13038" width="8.125" style="37" customWidth="1"/>
    <col min="13039" max="13039" width="4.375" style="37" customWidth="1"/>
    <col min="13040" max="13040" width="9.25" style="37" customWidth="1"/>
    <col min="13041" max="13041" width="5.125" style="37" bestFit="1" customWidth="1"/>
    <col min="13042" max="13042" width="9.25" style="37" bestFit="1" customWidth="1"/>
    <col min="13043" max="13043" width="5.25" style="37" customWidth="1"/>
    <col min="13044" max="13044" width="8.625" style="37" customWidth="1"/>
    <col min="13045" max="13045" width="4.625" style="37" customWidth="1"/>
    <col min="13046" max="13046" width="6.625" style="37" bestFit="1" customWidth="1"/>
    <col min="13047" max="13047" width="4.625" style="37" customWidth="1"/>
    <col min="13048" max="13048" width="6.75" style="37" customWidth="1"/>
    <col min="13049" max="13049" width="5.125" style="37" customWidth="1"/>
    <col min="13050" max="13050" width="9.25" style="37" bestFit="1" customWidth="1"/>
    <col min="13051" max="13051" width="3.375" style="37" customWidth="1"/>
    <col min="13052" max="13052" width="8.25" style="37" bestFit="1" customWidth="1"/>
    <col min="13053" max="13053" width="4" style="37" customWidth="1"/>
    <col min="13054" max="13054" width="7.375" style="37" customWidth="1"/>
    <col min="13055" max="13055" width="4.125" style="37" bestFit="1" customWidth="1"/>
    <col min="13056" max="13057" width="6.75" style="37" bestFit="1" customWidth="1"/>
    <col min="13058" max="13058" width="10" style="37" customWidth="1"/>
    <col min="13059" max="13273" width="9.125" style="37"/>
    <col min="13274" max="13274" width="16.625" style="37" customWidth="1"/>
    <col min="13275" max="13275" width="5.125" style="37" bestFit="1" customWidth="1"/>
    <col min="13276" max="13276" width="9.25" style="37" bestFit="1" customWidth="1"/>
    <col min="13277" max="13277" width="4.125" style="37" bestFit="1" customWidth="1"/>
    <col min="13278" max="13278" width="8.25" style="37" bestFit="1" customWidth="1"/>
    <col min="13279" max="13279" width="5.75" style="37" customWidth="1"/>
    <col min="13280" max="13280" width="10.25" style="37" bestFit="1" customWidth="1"/>
    <col min="13281" max="13281" width="3.875" style="37" bestFit="1" customWidth="1"/>
    <col min="13282" max="13282" width="6.75" style="37" bestFit="1" customWidth="1"/>
    <col min="13283" max="13283" width="4.75" style="37" bestFit="1" customWidth="1"/>
    <col min="13284" max="13284" width="6.75" style="37" bestFit="1" customWidth="1"/>
    <col min="13285" max="13285" width="5.625" style="37" customWidth="1"/>
    <col min="13286" max="13286" width="8.25" style="37" bestFit="1" customWidth="1"/>
    <col min="13287" max="13287" width="4.125" style="37" bestFit="1" customWidth="1"/>
    <col min="13288" max="13288" width="8.25" style="37" bestFit="1" customWidth="1"/>
    <col min="13289" max="13289" width="3.875" style="37" customWidth="1"/>
    <col min="13290" max="13290" width="6.75" style="37" bestFit="1" customWidth="1"/>
    <col min="13291" max="13291" width="6.625" style="37" bestFit="1" customWidth="1"/>
    <col min="13292" max="13292" width="6.75" style="37" bestFit="1" customWidth="1"/>
    <col min="13293" max="13293" width="5.625" style="37" customWidth="1"/>
    <col min="13294" max="13294" width="8.125" style="37" customWidth="1"/>
    <col min="13295" max="13295" width="4.375" style="37" customWidth="1"/>
    <col min="13296" max="13296" width="9.25" style="37" customWidth="1"/>
    <col min="13297" max="13297" width="5.125" style="37" bestFit="1" customWidth="1"/>
    <col min="13298" max="13298" width="9.25" style="37" bestFit="1" customWidth="1"/>
    <col min="13299" max="13299" width="5.25" style="37" customWidth="1"/>
    <col min="13300" max="13300" width="8.625" style="37" customWidth="1"/>
    <col min="13301" max="13301" width="4.625" style="37" customWidth="1"/>
    <col min="13302" max="13302" width="6.625" style="37" bestFit="1" customWidth="1"/>
    <col min="13303" max="13303" width="4.625" style="37" customWidth="1"/>
    <col min="13304" max="13304" width="6.75" style="37" customWidth="1"/>
    <col min="13305" max="13305" width="5.125" style="37" customWidth="1"/>
    <col min="13306" max="13306" width="9.25" style="37" bestFit="1" customWidth="1"/>
    <col min="13307" max="13307" width="3.375" style="37" customWidth="1"/>
    <col min="13308" max="13308" width="8.25" style="37" bestFit="1" customWidth="1"/>
    <col min="13309" max="13309" width="4" style="37" customWidth="1"/>
    <col min="13310" max="13310" width="7.375" style="37" customWidth="1"/>
    <col min="13311" max="13311" width="4.125" style="37" bestFit="1" customWidth="1"/>
    <col min="13312" max="13313" width="6.75" style="37" bestFit="1" customWidth="1"/>
    <col min="13314" max="13314" width="10" style="37" customWidth="1"/>
    <col min="13315" max="13529" width="9.125" style="37"/>
    <col min="13530" max="13530" width="16.625" style="37" customWidth="1"/>
    <col min="13531" max="13531" width="5.125" style="37" bestFit="1" customWidth="1"/>
    <col min="13532" max="13532" width="9.25" style="37" bestFit="1" customWidth="1"/>
    <col min="13533" max="13533" width="4.125" style="37" bestFit="1" customWidth="1"/>
    <col min="13534" max="13534" width="8.25" style="37" bestFit="1" customWidth="1"/>
    <col min="13535" max="13535" width="5.75" style="37" customWidth="1"/>
    <col min="13536" max="13536" width="10.25" style="37" bestFit="1" customWidth="1"/>
    <col min="13537" max="13537" width="3.875" style="37" bestFit="1" customWidth="1"/>
    <col min="13538" max="13538" width="6.75" style="37" bestFit="1" customWidth="1"/>
    <col min="13539" max="13539" width="4.75" style="37" bestFit="1" customWidth="1"/>
    <col min="13540" max="13540" width="6.75" style="37" bestFit="1" customWidth="1"/>
    <col min="13541" max="13541" width="5.625" style="37" customWidth="1"/>
    <col min="13542" max="13542" width="8.25" style="37" bestFit="1" customWidth="1"/>
    <col min="13543" max="13543" width="4.125" style="37" bestFit="1" customWidth="1"/>
    <col min="13544" max="13544" width="8.25" style="37" bestFit="1" customWidth="1"/>
    <col min="13545" max="13545" width="3.875" style="37" customWidth="1"/>
    <col min="13546" max="13546" width="6.75" style="37" bestFit="1" customWidth="1"/>
    <col min="13547" max="13547" width="6.625" style="37" bestFit="1" customWidth="1"/>
    <col min="13548" max="13548" width="6.75" style="37" bestFit="1" customWidth="1"/>
    <col min="13549" max="13549" width="5.625" style="37" customWidth="1"/>
    <col min="13550" max="13550" width="8.125" style="37" customWidth="1"/>
    <col min="13551" max="13551" width="4.375" style="37" customWidth="1"/>
    <col min="13552" max="13552" width="9.25" style="37" customWidth="1"/>
    <col min="13553" max="13553" width="5.125" style="37" bestFit="1" customWidth="1"/>
    <col min="13554" max="13554" width="9.25" style="37" bestFit="1" customWidth="1"/>
    <col min="13555" max="13555" width="5.25" style="37" customWidth="1"/>
    <col min="13556" max="13556" width="8.625" style="37" customWidth="1"/>
    <col min="13557" max="13557" width="4.625" style="37" customWidth="1"/>
    <col min="13558" max="13558" width="6.625" style="37" bestFit="1" customWidth="1"/>
    <col min="13559" max="13559" width="4.625" style="37" customWidth="1"/>
    <col min="13560" max="13560" width="6.75" style="37" customWidth="1"/>
    <col min="13561" max="13561" width="5.125" style="37" customWidth="1"/>
    <col min="13562" max="13562" width="9.25" style="37" bestFit="1" customWidth="1"/>
    <col min="13563" max="13563" width="3.375" style="37" customWidth="1"/>
    <col min="13564" max="13564" width="8.25" style="37" bestFit="1" customWidth="1"/>
    <col min="13565" max="13565" width="4" style="37" customWidth="1"/>
    <col min="13566" max="13566" width="7.375" style="37" customWidth="1"/>
    <col min="13567" max="13567" width="4.125" style="37" bestFit="1" customWidth="1"/>
    <col min="13568" max="13569" width="6.75" style="37" bestFit="1" customWidth="1"/>
    <col min="13570" max="13570" width="10" style="37" customWidth="1"/>
    <col min="13571" max="13785" width="9.125" style="37"/>
    <col min="13786" max="13786" width="16.625" style="37" customWidth="1"/>
    <col min="13787" max="13787" width="5.125" style="37" bestFit="1" customWidth="1"/>
    <col min="13788" max="13788" width="9.25" style="37" bestFit="1" customWidth="1"/>
    <col min="13789" max="13789" width="4.125" style="37" bestFit="1" customWidth="1"/>
    <col min="13790" max="13790" width="8.25" style="37" bestFit="1" customWidth="1"/>
    <col min="13791" max="13791" width="5.75" style="37" customWidth="1"/>
    <col min="13792" max="13792" width="10.25" style="37" bestFit="1" customWidth="1"/>
    <col min="13793" max="13793" width="3.875" style="37" bestFit="1" customWidth="1"/>
    <col min="13794" max="13794" width="6.75" style="37" bestFit="1" customWidth="1"/>
    <col min="13795" max="13795" width="4.75" style="37" bestFit="1" customWidth="1"/>
    <col min="13796" max="13796" width="6.75" style="37" bestFit="1" customWidth="1"/>
    <col min="13797" max="13797" width="5.625" style="37" customWidth="1"/>
    <col min="13798" max="13798" width="8.25" style="37" bestFit="1" customWidth="1"/>
    <col min="13799" max="13799" width="4.125" style="37" bestFit="1" customWidth="1"/>
    <col min="13800" max="13800" width="8.25" style="37" bestFit="1" customWidth="1"/>
    <col min="13801" max="13801" width="3.875" style="37" customWidth="1"/>
    <col min="13802" max="13802" width="6.75" style="37" bestFit="1" customWidth="1"/>
    <col min="13803" max="13803" width="6.625" style="37" bestFit="1" customWidth="1"/>
    <col min="13804" max="13804" width="6.75" style="37" bestFit="1" customWidth="1"/>
    <col min="13805" max="13805" width="5.625" style="37" customWidth="1"/>
    <col min="13806" max="13806" width="8.125" style="37" customWidth="1"/>
    <col min="13807" max="13807" width="4.375" style="37" customWidth="1"/>
    <col min="13808" max="13808" width="9.25" style="37" customWidth="1"/>
    <col min="13809" max="13809" width="5.125" style="37" bestFit="1" customWidth="1"/>
    <col min="13810" max="13810" width="9.25" style="37" bestFit="1" customWidth="1"/>
    <col min="13811" max="13811" width="5.25" style="37" customWidth="1"/>
    <col min="13812" max="13812" width="8.625" style="37" customWidth="1"/>
    <col min="13813" max="13813" width="4.625" style="37" customWidth="1"/>
    <col min="13814" max="13814" width="6.625" style="37" bestFit="1" customWidth="1"/>
    <col min="13815" max="13815" width="4.625" style="37" customWidth="1"/>
    <col min="13816" max="13816" width="6.75" style="37" customWidth="1"/>
    <col min="13817" max="13817" width="5.125" style="37" customWidth="1"/>
    <col min="13818" max="13818" width="9.25" style="37" bestFit="1" customWidth="1"/>
    <col min="13819" max="13819" width="3.375" style="37" customWidth="1"/>
    <col min="13820" max="13820" width="8.25" style="37" bestFit="1" customWidth="1"/>
    <col min="13821" max="13821" width="4" style="37" customWidth="1"/>
    <col min="13822" max="13822" width="7.375" style="37" customWidth="1"/>
    <col min="13823" max="13823" width="4.125" style="37" bestFit="1" customWidth="1"/>
    <col min="13824" max="13825" width="6.75" style="37" bestFit="1" customWidth="1"/>
    <col min="13826" max="13826" width="10" style="37" customWidth="1"/>
    <col min="13827" max="14041" width="9.125" style="37"/>
    <col min="14042" max="14042" width="16.625" style="37" customWidth="1"/>
    <col min="14043" max="14043" width="5.125" style="37" bestFit="1" customWidth="1"/>
    <col min="14044" max="14044" width="9.25" style="37" bestFit="1" customWidth="1"/>
    <col min="14045" max="14045" width="4.125" style="37" bestFit="1" customWidth="1"/>
    <col min="14046" max="14046" width="8.25" style="37" bestFit="1" customWidth="1"/>
    <col min="14047" max="14047" width="5.75" style="37" customWidth="1"/>
    <col min="14048" max="14048" width="10.25" style="37" bestFit="1" customWidth="1"/>
    <col min="14049" max="14049" width="3.875" style="37" bestFit="1" customWidth="1"/>
    <col min="14050" max="14050" width="6.75" style="37" bestFit="1" customWidth="1"/>
    <col min="14051" max="14051" width="4.75" style="37" bestFit="1" customWidth="1"/>
    <col min="14052" max="14052" width="6.75" style="37" bestFit="1" customWidth="1"/>
    <col min="14053" max="14053" width="5.625" style="37" customWidth="1"/>
    <col min="14054" max="14054" width="8.25" style="37" bestFit="1" customWidth="1"/>
    <col min="14055" max="14055" width="4.125" style="37" bestFit="1" customWidth="1"/>
    <col min="14056" max="14056" width="8.25" style="37" bestFit="1" customWidth="1"/>
    <col min="14057" max="14057" width="3.875" style="37" customWidth="1"/>
    <col min="14058" max="14058" width="6.75" style="37" bestFit="1" customWidth="1"/>
    <col min="14059" max="14059" width="6.625" style="37" bestFit="1" customWidth="1"/>
    <col min="14060" max="14060" width="6.75" style="37" bestFit="1" customWidth="1"/>
    <col min="14061" max="14061" width="5.625" style="37" customWidth="1"/>
    <col min="14062" max="14062" width="8.125" style="37" customWidth="1"/>
    <col min="14063" max="14063" width="4.375" style="37" customWidth="1"/>
    <col min="14064" max="14064" width="9.25" style="37" customWidth="1"/>
    <col min="14065" max="14065" width="5.125" style="37" bestFit="1" customWidth="1"/>
    <col min="14066" max="14066" width="9.25" style="37" bestFit="1" customWidth="1"/>
    <col min="14067" max="14067" width="5.25" style="37" customWidth="1"/>
    <col min="14068" max="14068" width="8.625" style="37" customWidth="1"/>
    <col min="14069" max="14069" width="4.625" style="37" customWidth="1"/>
    <col min="14070" max="14070" width="6.625" style="37" bestFit="1" customWidth="1"/>
    <col min="14071" max="14071" width="4.625" style="37" customWidth="1"/>
    <col min="14072" max="14072" width="6.75" style="37" customWidth="1"/>
    <col min="14073" max="14073" width="5.125" style="37" customWidth="1"/>
    <col min="14074" max="14074" width="9.25" style="37" bestFit="1" customWidth="1"/>
    <col min="14075" max="14075" width="3.375" style="37" customWidth="1"/>
    <col min="14076" max="14076" width="8.25" style="37" bestFit="1" customWidth="1"/>
    <col min="14077" max="14077" width="4" style="37" customWidth="1"/>
    <col min="14078" max="14078" width="7.375" style="37" customWidth="1"/>
    <col min="14079" max="14079" width="4.125" style="37" bestFit="1" customWidth="1"/>
    <col min="14080" max="14081" width="6.75" style="37" bestFit="1" customWidth="1"/>
    <col min="14082" max="14082" width="10" style="37" customWidth="1"/>
    <col min="14083" max="14297" width="9.125" style="37"/>
    <col min="14298" max="14298" width="16.625" style="37" customWidth="1"/>
    <col min="14299" max="14299" width="5.125" style="37" bestFit="1" customWidth="1"/>
    <col min="14300" max="14300" width="9.25" style="37" bestFit="1" customWidth="1"/>
    <col min="14301" max="14301" width="4.125" style="37" bestFit="1" customWidth="1"/>
    <col min="14302" max="14302" width="8.25" style="37" bestFit="1" customWidth="1"/>
    <col min="14303" max="14303" width="5.75" style="37" customWidth="1"/>
    <col min="14304" max="14304" width="10.25" style="37" bestFit="1" customWidth="1"/>
    <col min="14305" max="14305" width="3.875" style="37" bestFit="1" customWidth="1"/>
    <col min="14306" max="14306" width="6.75" style="37" bestFit="1" customWidth="1"/>
    <col min="14307" max="14307" width="4.75" style="37" bestFit="1" customWidth="1"/>
    <col min="14308" max="14308" width="6.75" style="37" bestFit="1" customWidth="1"/>
    <col min="14309" max="14309" width="5.625" style="37" customWidth="1"/>
    <col min="14310" max="14310" width="8.25" style="37" bestFit="1" customWidth="1"/>
    <col min="14311" max="14311" width="4.125" style="37" bestFit="1" customWidth="1"/>
    <col min="14312" max="14312" width="8.25" style="37" bestFit="1" customWidth="1"/>
    <col min="14313" max="14313" width="3.875" style="37" customWidth="1"/>
    <col min="14314" max="14314" width="6.75" style="37" bestFit="1" customWidth="1"/>
    <col min="14315" max="14315" width="6.625" style="37" bestFit="1" customWidth="1"/>
    <col min="14316" max="14316" width="6.75" style="37" bestFit="1" customWidth="1"/>
    <col min="14317" max="14317" width="5.625" style="37" customWidth="1"/>
    <col min="14318" max="14318" width="8.125" style="37" customWidth="1"/>
    <col min="14319" max="14319" width="4.375" style="37" customWidth="1"/>
    <col min="14320" max="14320" width="9.25" style="37" customWidth="1"/>
    <col min="14321" max="14321" width="5.125" style="37" bestFit="1" customWidth="1"/>
    <col min="14322" max="14322" width="9.25" style="37" bestFit="1" customWidth="1"/>
    <col min="14323" max="14323" width="5.25" style="37" customWidth="1"/>
    <col min="14324" max="14324" width="8.625" style="37" customWidth="1"/>
    <col min="14325" max="14325" width="4.625" style="37" customWidth="1"/>
    <col min="14326" max="14326" width="6.625" style="37" bestFit="1" customWidth="1"/>
    <col min="14327" max="14327" width="4.625" style="37" customWidth="1"/>
    <col min="14328" max="14328" width="6.75" style="37" customWidth="1"/>
    <col min="14329" max="14329" width="5.125" style="37" customWidth="1"/>
    <col min="14330" max="14330" width="9.25" style="37" bestFit="1" customWidth="1"/>
    <col min="14331" max="14331" width="3.375" style="37" customWidth="1"/>
    <col min="14332" max="14332" width="8.25" style="37" bestFit="1" customWidth="1"/>
    <col min="14333" max="14333" width="4" style="37" customWidth="1"/>
    <col min="14334" max="14334" width="7.375" style="37" customWidth="1"/>
    <col min="14335" max="14335" width="4.125" style="37" bestFit="1" customWidth="1"/>
    <col min="14336" max="14337" width="6.75" style="37" bestFit="1" customWidth="1"/>
    <col min="14338" max="14338" width="10" style="37" customWidth="1"/>
    <col min="14339" max="14553" width="9.125" style="37"/>
    <col min="14554" max="14554" width="16.625" style="37" customWidth="1"/>
    <col min="14555" max="14555" width="5.125" style="37" bestFit="1" customWidth="1"/>
    <col min="14556" max="14556" width="9.25" style="37" bestFit="1" customWidth="1"/>
    <col min="14557" max="14557" width="4.125" style="37" bestFit="1" customWidth="1"/>
    <col min="14558" max="14558" width="8.25" style="37" bestFit="1" customWidth="1"/>
    <col min="14559" max="14559" width="5.75" style="37" customWidth="1"/>
    <col min="14560" max="14560" width="10.25" style="37" bestFit="1" customWidth="1"/>
    <col min="14561" max="14561" width="3.875" style="37" bestFit="1" customWidth="1"/>
    <col min="14562" max="14562" width="6.75" style="37" bestFit="1" customWidth="1"/>
    <col min="14563" max="14563" width="4.75" style="37" bestFit="1" customWidth="1"/>
    <col min="14564" max="14564" width="6.75" style="37" bestFit="1" customWidth="1"/>
    <col min="14565" max="14565" width="5.625" style="37" customWidth="1"/>
    <col min="14566" max="14566" width="8.25" style="37" bestFit="1" customWidth="1"/>
    <col min="14567" max="14567" width="4.125" style="37" bestFit="1" customWidth="1"/>
    <col min="14568" max="14568" width="8.25" style="37" bestFit="1" customWidth="1"/>
    <col min="14569" max="14569" width="3.875" style="37" customWidth="1"/>
    <col min="14570" max="14570" width="6.75" style="37" bestFit="1" customWidth="1"/>
    <col min="14571" max="14571" width="6.625" style="37" bestFit="1" customWidth="1"/>
    <col min="14572" max="14572" width="6.75" style="37" bestFit="1" customWidth="1"/>
    <col min="14573" max="14573" width="5.625" style="37" customWidth="1"/>
    <col min="14574" max="14574" width="8.125" style="37" customWidth="1"/>
    <col min="14575" max="14575" width="4.375" style="37" customWidth="1"/>
    <col min="14576" max="14576" width="9.25" style="37" customWidth="1"/>
    <col min="14577" max="14577" width="5.125" style="37" bestFit="1" customWidth="1"/>
    <col min="14578" max="14578" width="9.25" style="37" bestFit="1" customWidth="1"/>
    <col min="14579" max="14579" width="5.25" style="37" customWidth="1"/>
    <col min="14580" max="14580" width="8.625" style="37" customWidth="1"/>
    <col min="14581" max="14581" width="4.625" style="37" customWidth="1"/>
    <col min="14582" max="14582" width="6.625" style="37" bestFit="1" customWidth="1"/>
    <col min="14583" max="14583" width="4.625" style="37" customWidth="1"/>
    <col min="14584" max="14584" width="6.75" style="37" customWidth="1"/>
    <col min="14585" max="14585" width="5.125" style="37" customWidth="1"/>
    <col min="14586" max="14586" width="9.25" style="37" bestFit="1" customWidth="1"/>
    <col min="14587" max="14587" width="3.375" style="37" customWidth="1"/>
    <col min="14588" max="14588" width="8.25" style="37" bestFit="1" customWidth="1"/>
    <col min="14589" max="14589" width="4" style="37" customWidth="1"/>
    <col min="14590" max="14590" width="7.375" style="37" customWidth="1"/>
    <col min="14591" max="14591" width="4.125" style="37" bestFit="1" customWidth="1"/>
    <col min="14592" max="14593" width="6.75" style="37" bestFit="1" customWidth="1"/>
    <col min="14594" max="14594" width="10" style="37" customWidth="1"/>
    <col min="14595" max="14809" width="9.125" style="37"/>
    <col min="14810" max="14810" width="16.625" style="37" customWidth="1"/>
    <col min="14811" max="14811" width="5.125" style="37" bestFit="1" customWidth="1"/>
    <col min="14812" max="14812" width="9.25" style="37" bestFit="1" customWidth="1"/>
    <col min="14813" max="14813" width="4.125" style="37" bestFit="1" customWidth="1"/>
    <col min="14814" max="14814" width="8.25" style="37" bestFit="1" customWidth="1"/>
    <col min="14815" max="14815" width="5.75" style="37" customWidth="1"/>
    <col min="14816" max="14816" width="10.25" style="37" bestFit="1" customWidth="1"/>
    <col min="14817" max="14817" width="3.875" style="37" bestFit="1" customWidth="1"/>
    <col min="14818" max="14818" width="6.75" style="37" bestFit="1" customWidth="1"/>
    <col min="14819" max="14819" width="4.75" style="37" bestFit="1" customWidth="1"/>
    <col min="14820" max="14820" width="6.75" style="37" bestFit="1" customWidth="1"/>
    <col min="14821" max="14821" width="5.625" style="37" customWidth="1"/>
    <col min="14822" max="14822" width="8.25" style="37" bestFit="1" customWidth="1"/>
    <col min="14823" max="14823" width="4.125" style="37" bestFit="1" customWidth="1"/>
    <col min="14824" max="14824" width="8.25" style="37" bestFit="1" customWidth="1"/>
    <col min="14825" max="14825" width="3.875" style="37" customWidth="1"/>
    <col min="14826" max="14826" width="6.75" style="37" bestFit="1" customWidth="1"/>
    <col min="14827" max="14827" width="6.625" style="37" bestFit="1" customWidth="1"/>
    <col min="14828" max="14828" width="6.75" style="37" bestFit="1" customWidth="1"/>
    <col min="14829" max="14829" width="5.625" style="37" customWidth="1"/>
    <col min="14830" max="14830" width="8.125" style="37" customWidth="1"/>
    <col min="14831" max="14831" width="4.375" style="37" customWidth="1"/>
    <col min="14832" max="14832" width="9.25" style="37" customWidth="1"/>
    <col min="14833" max="14833" width="5.125" style="37" bestFit="1" customWidth="1"/>
    <col min="14834" max="14834" width="9.25" style="37" bestFit="1" customWidth="1"/>
    <col min="14835" max="14835" width="5.25" style="37" customWidth="1"/>
    <col min="14836" max="14836" width="8.625" style="37" customWidth="1"/>
    <col min="14837" max="14837" width="4.625" style="37" customWidth="1"/>
    <col min="14838" max="14838" width="6.625" style="37" bestFit="1" customWidth="1"/>
    <col min="14839" max="14839" width="4.625" style="37" customWidth="1"/>
    <col min="14840" max="14840" width="6.75" style="37" customWidth="1"/>
    <col min="14841" max="14841" width="5.125" style="37" customWidth="1"/>
    <col min="14842" max="14842" width="9.25" style="37" bestFit="1" customWidth="1"/>
    <col min="14843" max="14843" width="3.375" style="37" customWidth="1"/>
    <col min="14844" max="14844" width="8.25" style="37" bestFit="1" customWidth="1"/>
    <col min="14845" max="14845" width="4" style="37" customWidth="1"/>
    <col min="14846" max="14846" width="7.375" style="37" customWidth="1"/>
    <col min="14847" max="14847" width="4.125" style="37" bestFit="1" customWidth="1"/>
    <col min="14848" max="14849" width="6.75" style="37" bestFit="1" customWidth="1"/>
    <col min="14850" max="14850" width="10" style="37" customWidth="1"/>
    <col min="14851" max="15065" width="9.125" style="37"/>
    <col min="15066" max="15066" width="16.625" style="37" customWidth="1"/>
    <col min="15067" max="15067" width="5.125" style="37" bestFit="1" customWidth="1"/>
    <col min="15068" max="15068" width="9.25" style="37" bestFit="1" customWidth="1"/>
    <col min="15069" max="15069" width="4.125" style="37" bestFit="1" customWidth="1"/>
    <col min="15070" max="15070" width="8.25" style="37" bestFit="1" customWidth="1"/>
    <col min="15071" max="15071" width="5.75" style="37" customWidth="1"/>
    <col min="15072" max="15072" width="10.25" style="37" bestFit="1" customWidth="1"/>
    <col min="15073" max="15073" width="3.875" style="37" bestFit="1" customWidth="1"/>
    <col min="15074" max="15074" width="6.75" style="37" bestFit="1" customWidth="1"/>
    <col min="15075" max="15075" width="4.75" style="37" bestFit="1" customWidth="1"/>
    <col min="15076" max="15076" width="6.75" style="37" bestFit="1" customWidth="1"/>
    <col min="15077" max="15077" width="5.625" style="37" customWidth="1"/>
    <col min="15078" max="15078" width="8.25" style="37" bestFit="1" customWidth="1"/>
    <col min="15079" max="15079" width="4.125" style="37" bestFit="1" customWidth="1"/>
    <col min="15080" max="15080" width="8.25" style="37" bestFit="1" customWidth="1"/>
    <col min="15081" max="15081" width="3.875" style="37" customWidth="1"/>
    <col min="15082" max="15082" width="6.75" style="37" bestFit="1" customWidth="1"/>
    <col min="15083" max="15083" width="6.625" style="37" bestFit="1" customWidth="1"/>
    <col min="15084" max="15084" width="6.75" style="37" bestFit="1" customWidth="1"/>
    <col min="15085" max="15085" width="5.625" style="37" customWidth="1"/>
    <col min="15086" max="15086" width="8.125" style="37" customWidth="1"/>
    <col min="15087" max="15087" width="4.375" style="37" customWidth="1"/>
    <col min="15088" max="15088" width="9.25" style="37" customWidth="1"/>
    <col min="15089" max="15089" width="5.125" style="37" bestFit="1" customWidth="1"/>
    <col min="15090" max="15090" width="9.25" style="37" bestFit="1" customWidth="1"/>
    <col min="15091" max="15091" width="5.25" style="37" customWidth="1"/>
    <col min="15092" max="15092" width="8.625" style="37" customWidth="1"/>
    <col min="15093" max="15093" width="4.625" style="37" customWidth="1"/>
    <col min="15094" max="15094" width="6.625" style="37" bestFit="1" customWidth="1"/>
    <col min="15095" max="15095" width="4.625" style="37" customWidth="1"/>
    <col min="15096" max="15096" width="6.75" style="37" customWidth="1"/>
    <col min="15097" max="15097" width="5.125" style="37" customWidth="1"/>
    <col min="15098" max="15098" width="9.25" style="37" bestFit="1" customWidth="1"/>
    <col min="15099" max="15099" width="3.375" style="37" customWidth="1"/>
    <col min="15100" max="15100" width="8.25" style="37" bestFit="1" customWidth="1"/>
    <col min="15101" max="15101" width="4" style="37" customWidth="1"/>
    <col min="15102" max="15102" width="7.375" style="37" customWidth="1"/>
    <col min="15103" max="15103" width="4.125" style="37" bestFit="1" customWidth="1"/>
    <col min="15104" max="15105" width="6.75" style="37" bestFit="1" customWidth="1"/>
    <col min="15106" max="15106" width="10" style="37" customWidth="1"/>
    <col min="15107" max="15321" width="9.125" style="37"/>
    <col min="15322" max="15322" width="16.625" style="37" customWidth="1"/>
    <col min="15323" max="15323" width="5.125" style="37" bestFit="1" customWidth="1"/>
    <col min="15324" max="15324" width="9.25" style="37" bestFit="1" customWidth="1"/>
    <col min="15325" max="15325" width="4.125" style="37" bestFit="1" customWidth="1"/>
    <col min="15326" max="15326" width="8.25" style="37" bestFit="1" customWidth="1"/>
    <col min="15327" max="15327" width="5.75" style="37" customWidth="1"/>
    <col min="15328" max="15328" width="10.25" style="37" bestFit="1" customWidth="1"/>
    <col min="15329" max="15329" width="3.875" style="37" bestFit="1" customWidth="1"/>
    <col min="15330" max="15330" width="6.75" style="37" bestFit="1" customWidth="1"/>
    <col min="15331" max="15331" width="4.75" style="37" bestFit="1" customWidth="1"/>
    <col min="15332" max="15332" width="6.75" style="37" bestFit="1" customWidth="1"/>
    <col min="15333" max="15333" width="5.625" style="37" customWidth="1"/>
    <col min="15334" max="15334" width="8.25" style="37" bestFit="1" customWidth="1"/>
    <col min="15335" max="15335" width="4.125" style="37" bestFit="1" customWidth="1"/>
    <col min="15336" max="15336" width="8.25" style="37" bestFit="1" customWidth="1"/>
    <col min="15337" max="15337" width="3.875" style="37" customWidth="1"/>
    <col min="15338" max="15338" width="6.75" style="37" bestFit="1" customWidth="1"/>
    <col min="15339" max="15339" width="6.625" style="37" bestFit="1" customWidth="1"/>
    <col min="15340" max="15340" width="6.75" style="37" bestFit="1" customWidth="1"/>
    <col min="15341" max="15341" width="5.625" style="37" customWidth="1"/>
    <col min="15342" max="15342" width="8.125" style="37" customWidth="1"/>
    <col min="15343" max="15343" width="4.375" style="37" customWidth="1"/>
    <col min="15344" max="15344" width="9.25" style="37" customWidth="1"/>
    <col min="15345" max="15345" width="5.125" style="37" bestFit="1" customWidth="1"/>
    <col min="15346" max="15346" width="9.25" style="37" bestFit="1" customWidth="1"/>
    <col min="15347" max="15347" width="5.25" style="37" customWidth="1"/>
    <col min="15348" max="15348" width="8.625" style="37" customWidth="1"/>
    <col min="15349" max="15349" width="4.625" style="37" customWidth="1"/>
    <col min="15350" max="15350" width="6.625" style="37" bestFit="1" customWidth="1"/>
    <col min="15351" max="15351" width="4.625" style="37" customWidth="1"/>
    <col min="15352" max="15352" width="6.75" style="37" customWidth="1"/>
    <col min="15353" max="15353" width="5.125" style="37" customWidth="1"/>
    <col min="15354" max="15354" width="9.25" style="37" bestFit="1" customWidth="1"/>
    <col min="15355" max="15355" width="3.375" style="37" customWidth="1"/>
    <col min="15356" max="15356" width="8.25" style="37" bestFit="1" customWidth="1"/>
    <col min="15357" max="15357" width="4" style="37" customWidth="1"/>
    <col min="15358" max="15358" width="7.375" style="37" customWidth="1"/>
    <col min="15359" max="15359" width="4.125" style="37" bestFit="1" customWidth="1"/>
    <col min="15360" max="15361" width="6.75" style="37" bestFit="1" customWidth="1"/>
    <col min="15362" max="15362" width="10" style="37" customWidth="1"/>
    <col min="15363" max="15577" width="9.125" style="37"/>
    <col min="15578" max="15578" width="16.625" style="37" customWidth="1"/>
    <col min="15579" max="15579" width="5.125" style="37" bestFit="1" customWidth="1"/>
    <col min="15580" max="15580" width="9.25" style="37" bestFit="1" customWidth="1"/>
    <col min="15581" max="15581" width="4.125" style="37" bestFit="1" customWidth="1"/>
    <col min="15582" max="15582" width="8.25" style="37" bestFit="1" customWidth="1"/>
    <col min="15583" max="15583" width="5.75" style="37" customWidth="1"/>
    <col min="15584" max="15584" width="10.25" style="37" bestFit="1" customWidth="1"/>
    <col min="15585" max="15585" width="3.875" style="37" bestFit="1" customWidth="1"/>
    <col min="15586" max="15586" width="6.75" style="37" bestFit="1" customWidth="1"/>
    <col min="15587" max="15587" width="4.75" style="37" bestFit="1" customWidth="1"/>
    <col min="15588" max="15588" width="6.75" style="37" bestFit="1" customWidth="1"/>
    <col min="15589" max="15589" width="5.625" style="37" customWidth="1"/>
    <col min="15590" max="15590" width="8.25" style="37" bestFit="1" customWidth="1"/>
    <col min="15591" max="15591" width="4.125" style="37" bestFit="1" customWidth="1"/>
    <col min="15592" max="15592" width="8.25" style="37" bestFit="1" customWidth="1"/>
    <col min="15593" max="15593" width="3.875" style="37" customWidth="1"/>
    <col min="15594" max="15594" width="6.75" style="37" bestFit="1" customWidth="1"/>
    <col min="15595" max="15595" width="6.625" style="37" bestFit="1" customWidth="1"/>
    <col min="15596" max="15596" width="6.75" style="37" bestFit="1" customWidth="1"/>
    <col min="15597" max="15597" width="5.625" style="37" customWidth="1"/>
    <col min="15598" max="15598" width="8.125" style="37" customWidth="1"/>
    <col min="15599" max="15599" width="4.375" style="37" customWidth="1"/>
    <col min="15600" max="15600" width="9.25" style="37" customWidth="1"/>
    <col min="15601" max="15601" width="5.125" style="37" bestFit="1" customWidth="1"/>
    <col min="15602" max="15602" width="9.25" style="37" bestFit="1" customWidth="1"/>
    <col min="15603" max="15603" width="5.25" style="37" customWidth="1"/>
    <col min="15604" max="15604" width="8.625" style="37" customWidth="1"/>
    <col min="15605" max="15605" width="4.625" style="37" customWidth="1"/>
    <col min="15606" max="15606" width="6.625" style="37" bestFit="1" customWidth="1"/>
    <col min="15607" max="15607" width="4.625" style="37" customWidth="1"/>
    <col min="15608" max="15608" width="6.75" style="37" customWidth="1"/>
    <col min="15609" max="15609" width="5.125" style="37" customWidth="1"/>
    <col min="15610" max="15610" width="9.25" style="37" bestFit="1" customWidth="1"/>
    <col min="15611" max="15611" width="3.375" style="37" customWidth="1"/>
    <col min="15612" max="15612" width="8.25" style="37" bestFit="1" customWidth="1"/>
    <col min="15613" max="15613" width="4" style="37" customWidth="1"/>
    <col min="15614" max="15614" width="7.375" style="37" customWidth="1"/>
    <col min="15615" max="15615" width="4.125" style="37" bestFit="1" customWidth="1"/>
    <col min="15616" max="15617" width="6.75" style="37" bestFit="1" customWidth="1"/>
    <col min="15618" max="15618" width="10" style="37" customWidth="1"/>
    <col min="15619" max="15833" width="9.125" style="37"/>
    <col min="15834" max="15834" width="16.625" style="37" customWidth="1"/>
    <col min="15835" max="15835" width="5.125" style="37" bestFit="1" customWidth="1"/>
    <col min="15836" max="15836" width="9.25" style="37" bestFit="1" customWidth="1"/>
    <col min="15837" max="15837" width="4.125" style="37" bestFit="1" customWidth="1"/>
    <col min="15838" max="15838" width="8.25" style="37" bestFit="1" customWidth="1"/>
    <col min="15839" max="15839" width="5.75" style="37" customWidth="1"/>
    <col min="15840" max="15840" width="10.25" style="37" bestFit="1" customWidth="1"/>
    <col min="15841" max="15841" width="3.875" style="37" bestFit="1" customWidth="1"/>
    <col min="15842" max="15842" width="6.75" style="37" bestFit="1" customWidth="1"/>
    <col min="15843" max="15843" width="4.75" style="37" bestFit="1" customWidth="1"/>
    <col min="15844" max="15844" width="6.75" style="37" bestFit="1" customWidth="1"/>
    <col min="15845" max="15845" width="5.625" style="37" customWidth="1"/>
    <col min="15846" max="15846" width="8.25" style="37" bestFit="1" customWidth="1"/>
    <col min="15847" max="15847" width="4.125" style="37" bestFit="1" customWidth="1"/>
    <col min="15848" max="15848" width="8.25" style="37" bestFit="1" customWidth="1"/>
    <col min="15849" max="15849" width="3.875" style="37" customWidth="1"/>
    <col min="15850" max="15850" width="6.75" style="37" bestFit="1" customWidth="1"/>
    <col min="15851" max="15851" width="6.625" style="37" bestFit="1" customWidth="1"/>
    <col min="15852" max="15852" width="6.75" style="37" bestFit="1" customWidth="1"/>
    <col min="15853" max="15853" width="5.625" style="37" customWidth="1"/>
    <col min="15854" max="15854" width="8.125" style="37" customWidth="1"/>
    <col min="15855" max="15855" width="4.375" style="37" customWidth="1"/>
    <col min="15856" max="15856" width="9.25" style="37" customWidth="1"/>
    <col min="15857" max="15857" width="5.125" style="37" bestFit="1" customWidth="1"/>
    <col min="15858" max="15858" width="9.25" style="37" bestFit="1" customWidth="1"/>
    <col min="15859" max="15859" width="5.25" style="37" customWidth="1"/>
    <col min="15860" max="15860" width="8.625" style="37" customWidth="1"/>
    <col min="15861" max="15861" width="4.625" style="37" customWidth="1"/>
    <col min="15862" max="15862" width="6.625" style="37" bestFit="1" customWidth="1"/>
    <col min="15863" max="15863" width="4.625" style="37" customWidth="1"/>
    <col min="15864" max="15864" width="6.75" style="37" customWidth="1"/>
    <col min="15865" max="15865" width="5.125" style="37" customWidth="1"/>
    <col min="15866" max="15866" width="9.25" style="37" bestFit="1" customWidth="1"/>
    <col min="15867" max="15867" width="3.375" style="37" customWidth="1"/>
    <col min="15868" max="15868" width="8.25" style="37" bestFit="1" customWidth="1"/>
    <col min="15869" max="15869" width="4" style="37" customWidth="1"/>
    <col min="15870" max="15870" width="7.375" style="37" customWidth="1"/>
    <col min="15871" max="15871" width="4.125" style="37" bestFit="1" customWidth="1"/>
    <col min="15872" max="15873" width="6.75" style="37" bestFit="1" customWidth="1"/>
    <col min="15874" max="15874" width="10" style="37" customWidth="1"/>
    <col min="15875" max="16089" width="9.125" style="37"/>
    <col min="16090" max="16090" width="16.625" style="37" customWidth="1"/>
    <col min="16091" max="16091" width="5.125" style="37" bestFit="1" customWidth="1"/>
    <col min="16092" max="16092" width="9.25" style="37" bestFit="1" customWidth="1"/>
    <col min="16093" max="16093" width="4.125" style="37" bestFit="1" customWidth="1"/>
    <col min="16094" max="16094" width="8.25" style="37" bestFit="1" customWidth="1"/>
    <col min="16095" max="16095" width="5.75" style="37" customWidth="1"/>
    <col min="16096" max="16096" width="10.25" style="37" bestFit="1" customWidth="1"/>
    <col min="16097" max="16097" width="3.875" style="37" bestFit="1" customWidth="1"/>
    <col min="16098" max="16098" width="6.75" style="37" bestFit="1" customWidth="1"/>
    <col min="16099" max="16099" width="4.75" style="37" bestFit="1" customWidth="1"/>
    <col min="16100" max="16100" width="6.75" style="37" bestFit="1" customWidth="1"/>
    <col min="16101" max="16101" width="5.625" style="37" customWidth="1"/>
    <col min="16102" max="16102" width="8.25" style="37" bestFit="1" customWidth="1"/>
    <col min="16103" max="16103" width="4.125" style="37" bestFit="1" customWidth="1"/>
    <col min="16104" max="16104" width="8.25" style="37" bestFit="1" customWidth="1"/>
    <col min="16105" max="16105" width="3.875" style="37" customWidth="1"/>
    <col min="16106" max="16106" width="6.75" style="37" bestFit="1" customWidth="1"/>
    <col min="16107" max="16107" width="6.625" style="37" bestFit="1" customWidth="1"/>
    <col min="16108" max="16108" width="6.75" style="37" bestFit="1" customWidth="1"/>
    <col min="16109" max="16109" width="5.625" style="37" customWidth="1"/>
    <col min="16110" max="16110" width="8.125" style="37" customWidth="1"/>
    <col min="16111" max="16111" width="4.375" style="37" customWidth="1"/>
    <col min="16112" max="16112" width="9.25" style="37" customWidth="1"/>
    <col min="16113" max="16113" width="5.125" style="37" bestFit="1" customWidth="1"/>
    <col min="16114" max="16114" width="9.25" style="37" bestFit="1" customWidth="1"/>
    <col min="16115" max="16115" width="5.25" style="37" customWidth="1"/>
    <col min="16116" max="16116" width="8.625" style="37" customWidth="1"/>
    <col min="16117" max="16117" width="4.625" style="37" customWidth="1"/>
    <col min="16118" max="16118" width="6.625" style="37" bestFit="1" customWidth="1"/>
    <col min="16119" max="16119" width="4.625" style="37" customWidth="1"/>
    <col min="16120" max="16120" width="6.75" style="37" customWidth="1"/>
    <col min="16121" max="16121" width="5.125" style="37" customWidth="1"/>
    <col min="16122" max="16122" width="9.25" style="37" bestFit="1" customWidth="1"/>
    <col min="16123" max="16123" width="3.375" style="37" customWidth="1"/>
    <col min="16124" max="16124" width="8.25" style="37" bestFit="1" customWidth="1"/>
    <col min="16125" max="16125" width="4" style="37" customWidth="1"/>
    <col min="16126" max="16126" width="7.375" style="37" customWidth="1"/>
    <col min="16127" max="16127" width="4.125" style="37" bestFit="1" customWidth="1"/>
    <col min="16128" max="16129" width="6.75" style="37" bestFit="1" customWidth="1"/>
    <col min="16130" max="16130" width="10" style="37" customWidth="1"/>
    <col min="16131" max="16349" width="9.125" style="37"/>
    <col min="16350" max="16384" width="8.875" style="37" customWidth="1"/>
  </cols>
  <sheetData>
    <row r="3" spans="2:18" ht="33" customHeight="1">
      <c r="B3" s="1" t="s">
        <v>669</v>
      </c>
      <c r="O3" s="37"/>
      <c r="Q3" s="37"/>
      <c r="R3" s="37"/>
    </row>
    <row r="4" spans="2:18" ht="18.75" customHeight="1" thickBot="1">
      <c r="B4" s="1"/>
      <c r="N4" s="809"/>
      <c r="O4" s="810" t="s">
        <v>657</v>
      </c>
      <c r="P4" s="808"/>
      <c r="Q4" s="808"/>
      <c r="R4" s="808"/>
    </row>
    <row r="5" spans="2:18" ht="42.75" customHeight="1" thickBot="1">
      <c r="B5" s="1350" t="s">
        <v>40</v>
      </c>
      <c r="C5" s="1352" t="s">
        <v>30</v>
      </c>
      <c r="D5" s="1347"/>
      <c r="E5" s="1346" t="s">
        <v>14</v>
      </c>
      <c r="F5" s="1347"/>
      <c r="G5" s="1346" t="s">
        <v>16</v>
      </c>
      <c r="H5" s="1347"/>
      <c r="I5" s="1346" t="s">
        <v>21</v>
      </c>
      <c r="J5" s="1352"/>
      <c r="K5" s="1343" t="s">
        <v>47</v>
      </c>
      <c r="L5" s="1344"/>
      <c r="M5" s="1345" t="s">
        <v>52</v>
      </c>
      <c r="N5" s="1345"/>
      <c r="O5" s="1346" t="s">
        <v>7</v>
      </c>
      <c r="P5" s="1347"/>
      <c r="Q5" s="1348" t="s">
        <v>54</v>
      </c>
      <c r="R5" s="1349"/>
    </row>
    <row r="6" spans="2:18" ht="21.75" thickBot="1">
      <c r="B6" s="1351"/>
      <c r="C6" s="796" t="s">
        <v>9</v>
      </c>
      <c r="D6" s="797" t="s">
        <v>10</v>
      </c>
      <c r="E6" s="796" t="s">
        <v>9</v>
      </c>
      <c r="F6" s="798" t="s">
        <v>10</v>
      </c>
      <c r="G6" s="799" t="s">
        <v>9</v>
      </c>
      <c r="H6" s="797" t="s">
        <v>10</v>
      </c>
      <c r="I6" s="799" t="s">
        <v>9</v>
      </c>
      <c r="J6" s="797" t="s">
        <v>10</v>
      </c>
      <c r="K6" s="799" t="s">
        <v>9</v>
      </c>
      <c r="L6" s="797" t="s">
        <v>10</v>
      </c>
      <c r="M6" s="796" t="s">
        <v>9</v>
      </c>
      <c r="N6" s="798" t="s">
        <v>10</v>
      </c>
      <c r="O6" s="799" t="s">
        <v>9</v>
      </c>
      <c r="P6" s="797" t="s">
        <v>10</v>
      </c>
      <c r="Q6" s="796" t="s">
        <v>9</v>
      </c>
      <c r="R6" s="798" t="s">
        <v>10</v>
      </c>
    </row>
    <row r="7" spans="2:18" s="39" customFormat="1" ht="21">
      <c r="B7" s="806" t="s">
        <v>55</v>
      </c>
      <c r="C7" s="780"/>
      <c r="D7" s="781"/>
      <c r="E7" s="782"/>
      <c r="F7" s="781"/>
      <c r="G7" s="783"/>
      <c r="H7" s="784"/>
      <c r="I7" s="783"/>
      <c r="J7" s="784"/>
      <c r="K7" s="783"/>
      <c r="L7" s="784"/>
      <c r="M7" s="782"/>
      <c r="N7" s="781"/>
      <c r="O7" s="782"/>
      <c r="P7" s="781"/>
      <c r="Q7" s="782"/>
      <c r="R7" s="785"/>
    </row>
    <row r="8" spans="2:18" s="528" customFormat="1" ht="21">
      <c r="B8" s="800" t="s">
        <v>56</v>
      </c>
      <c r="C8" s="786"/>
      <c r="D8" s="801"/>
      <c r="E8" s="786"/>
      <c r="F8" s="801"/>
      <c r="G8" s="786"/>
      <c r="H8" s="801"/>
      <c r="I8" s="801"/>
      <c r="J8" s="801"/>
      <c r="K8" s="801"/>
      <c r="L8" s="801"/>
      <c r="M8" s="801"/>
      <c r="N8" s="801">
        <v>506.262</v>
      </c>
      <c r="O8" s="801"/>
      <c r="P8" s="801"/>
      <c r="Q8" s="801">
        <f t="shared" ref="Q8:R11" si="0">O8+M8+K8+I8+G8+E8+C8</f>
        <v>0</v>
      </c>
      <c r="R8" s="804">
        <f t="shared" si="0"/>
        <v>506.262</v>
      </c>
    </row>
    <row r="9" spans="2:18" s="528" customFormat="1" ht="21">
      <c r="B9" s="800" t="s">
        <v>57</v>
      </c>
      <c r="C9" s="786"/>
      <c r="D9" s="801"/>
      <c r="E9" s="786"/>
      <c r="F9" s="801"/>
      <c r="G9" s="786"/>
      <c r="H9" s="801">
        <v>472.40780000000001</v>
      </c>
      <c r="I9" s="801"/>
      <c r="J9" s="801"/>
      <c r="K9" s="801"/>
      <c r="L9" s="801"/>
      <c r="M9" s="801"/>
      <c r="N9" s="801"/>
      <c r="O9" s="801"/>
      <c r="P9" s="801"/>
      <c r="Q9" s="801">
        <f t="shared" si="0"/>
        <v>0</v>
      </c>
      <c r="R9" s="804">
        <f t="shared" si="0"/>
        <v>472.40780000000001</v>
      </c>
    </row>
    <row r="10" spans="2:18" s="528" customFormat="1" ht="21">
      <c r="B10" s="800" t="s">
        <v>58</v>
      </c>
      <c r="C10" s="786"/>
      <c r="D10" s="801"/>
      <c r="E10" s="786"/>
      <c r="F10" s="801">
        <v>263.53309000000002</v>
      </c>
      <c r="G10" s="786"/>
      <c r="H10" s="801"/>
      <c r="I10" s="786"/>
      <c r="J10" s="801"/>
      <c r="K10" s="786"/>
      <c r="L10" s="801">
        <v>263.53309000000002</v>
      </c>
      <c r="M10" s="802"/>
      <c r="N10" s="802"/>
      <c r="O10" s="786"/>
      <c r="P10" s="801"/>
      <c r="Q10" s="801">
        <f t="shared" si="0"/>
        <v>0</v>
      </c>
      <c r="R10" s="804">
        <f t="shared" si="0"/>
        <v>527.06618000000003</v>
      </c>
    </row>
    <row r="11" spans="2:18" s="528" customFormat="1" ht="21">
      <c r="B11" s="800" t="s">
        <v>59</v>
      </c>
      <c r="C11" s="786"/>
      <c r="D11" s="801"/>
      <c r="E11" s="786"/>
      <c r="F11" s="801"/>
      <c r="G11" s="786"/>
      <c r="H11" s="801"/>
      <c r="I11" s="786"/>
      <c r="J11" s="801"/>
      <c r="K11" s="786"/>
      <c r="L11" s="801"/>
      <c r="M11" s="786"/>
      <c r="N11" s="801"/>
      <c r="O11" s="786"/>
      <c r="P11" s="801"/>
      <c r="Q11" s="801">
        <f t="shared" si="0"/>
        <v>0</v>
      </c>
      <c r="R11" s="804">
        <f t="shared" si="0"/>
        <v>0</v>
      </c>
    </row>
    <row r="12" spans="2:18" s="39" customFormat="1" ht="21">
      <c r="B12" s="807" t="s">
        <v>60</v>
      </c>
      <c r="C12" s="786"/>
      <c r="D12" s="787"/>
      <c r="E12" s="788"/>
      <c r="F12" s="787"/>
      <c r="G12" s="789"/>
      <c r="H12" s="790"/>
      <c r="I12" s="789"/>
      <c r="J12" s="790"/>
      <c r="K12" s="789"/>
      <c r="L12" s="790"/>
      <c r="M12" s="788"/>
      <c r="N12" s="787"/>
      <c r="O12" s="788"/>
      <c r="P12" s="787"/>
      <c r="Q12" s="788"/>
      <c r="R12" s="791"/>
    </row>
    <row r="13" spans="2:18" s="40" customFormat="1" ht="21">
      <c r="B13" s="800" t="s">
        <v>62</v>
      </c>
      <c r="C13" s="786"/>
      <c r="D13" s="801"/>
      <c r="E13" s="786"/>
      <c r="F13" s="801"/>
      <c r="G13" s="786"/>
      <c r="H13" s="801"/>
      <c r="I13" s="786"/>
      <c r="J13" s="801"/>
      <c r="K13" s="786"/>
      <c r="L13" s="801"/>
      <c r="M13" s="786"/>
      <c r="N13" s="801"/>
      <c r="O13" s="786"/>
      <c r="P13" s="801"/>
      <c r="Q13" s="801">
        <f t="shared" ref="Q13:R23" si="1">O13+M13+K13+I13+G13+E13+C13</f>
        <v>0</v>
      </c>
      <c r="R13" s="804">
        <f t="shared" si="1"/>
        <v>0</v>
      </c>
    </row>
    <row r="14" spans="2:18" s="40" customFormat="1" ht="21">
      <c r="B14" s="800" t="s">
        <v>63</v>
      </c>
      <c r="C14" s="786"/>
      <c r="D14" s="801"/>
      <c r="E14" s="786"/>
      <c r="F14" s="801"/>
      <c r="G14" s="786"/>
      <c r="H14" s="801"/>
      <c r="I14" s="786"/>
      <c r="J14" s="801">
        <v>142.08857</v>
      </c>
      <c r="K14" s="786"/>
      <c r="L14" s="801"/>
      <c r="M14" s="786"/>
      <c r="N14" s="801"/>
      <c r="O14" s="786"/>
      <c r="P14" s="801"/>
      <c r="Q14" s="801">
        <f t="shared" si="1"/>
        <v>0</v>
      </c>
      <c r="R14" s="804">
        <f t="shared" si="1"/>
        <v>142.08857</v>
      </c>
    </row>
    <row r="15" spans="2:18" s="528" customFormat="1" ht="21">
      <c r="B15" s="800" t="s">
        <v>65</v>
      </c>
      <c r="C15" s="786"/>
      <c r="D15" s="801"/>
      <c r="E15" s="786"/>
      <c r="F15" s="801"/>
      <c r="G15" s="786"/>
      <c r="H15" s="801"/>
      <c r="I15" s="786"/>
      <c r="J15" s="801"/>
      <c r="K15" s="786"/>
      <c r="L15" s="801"/>
      <c r="M15" s="786"/>
      <c r="N15" s="801"/>
      <c r="O15" s="786"/>
      <c r="P15" s="801"/>
      <c r="Q15" s="801">
        <f t="shared" si="1"/>
        <v>0</v>
      </c>
      <c r="R15" s="804">
        <f t="shared" si="1"/>
        <v>0</v>
      </c>
    </row>
    <row r="16" spans="2:18" s="41" customFormat="1" ht="21.75">
      <c r="B16" s="807" t="s">
        <v>66</v>
      </c>
      <c r="C16" s="786"/>
      <c r="D16" s="801"/>
      <c r="E16" s="786"/>
      <c r="F16" s="801"/>
      <c r="G16" s="786"/>
      <c r="H16" s="801"/>
      <c r="I16" s="786"/>
      <c r="J16" s="801"/>
      <c r="K16" s="786"/>
      <c r="L16" s="801"/>
      <c r="M16" s="786"/>
      <c r="N16" s="801"/>
      <c r="O16" s="786"/>
      <c r="P16" s="801"/>
      <c r="Q16" s="801">
        <f t="shared" si="1"/>
        <v>0</v>
      </c>
      <c r="R16" s="804">
        <f t="shared" si="1"/>
        <v>0</v>
      </c>
    </row>
    <row r="17" spans="2:18" s="40" customFormat="1" ht="21">
      <c r="B17" s="800" t="s">
        <v>68</v>
      </c>
      <c r="C17" s="786"/>
      <c r="D17" s="801"/>
      <c r="E17" s="786"/>
      <c r="F17" s="801"/>
      <c r="G17" s="786"/>
      <c r="H17" s="801"/>
      <c r="I17" s="786"/>
      <c r="J17" s="801"/>
      <c r="K17" s="786"/>
      <c r="L17" s="801"/>
      <c r="M17" s="786"/>
      <c r="N17" s="801"/>
      <c r="O17" s="786"/>
      <c r="P17" s="801"/>
      <c r="Q17" s="801">
        <f t="shared" si="1"/>
        <v>0</v>
      </c>
      <c r="R17" s="804">
        <f t="shared" si="1"/>
        <v>0</v>
      </c>
    </row>
    <row r="18" spans="2:18" s="39" customFormat="1" ht="21">
      <c r="B18" s="807" t="s">
        <v>69</v>
      </c>
      <c r="C18" s="786"/>
      <c r="D18" s="787"/>
      <c r="E18" s="788"/>
      <c r="F18" s="787"/>
      <c r="G18" s="789"/>
      <c r="H18" s="790"/>
      <c r="I18" s="789"/>
      <c r="J18" s="790"/>
      <c r="K18" s="789"/>
      <c r="L18" s="790"/>
      <c r="M18" s="788"/>
      <c r="N18" s="787"/>
      <c r="O18" s="788"/>
      <c r="P18" s="787"/>
      <c r="Q18" s="801">
        <f t="shared" si="1"/>
        <v>0</v>
      </c>
      <c r="R18" s="804">
        <f t="shared" si="1"/>
        <v>0</v>
      </c>
    </row>
    <row r="19" spans="2:18" s="40" customFormat="1" ht="21">
      <c r="B19" s="800" t="s">
        <v>71</v>
      </c>
      <c r="C19" s="789"/>
      <c r="D19" s="801"/>
      <c r="E19" s="786"/>
      <c r="F19" s="801"/>
      <c r="G19" s="803"/>
      <c r="H19" s="805"/>
      <c r="I19" s="789"/>
      <c r="J19" s="790"/>
      <c r="K19" s="789"/>
      <c r="L19" s="790"/>
      <c r="M19" s="789"/>
      <c r="N19" s="790"/>
      <c r="O19" s="789"/>
      <c r="P19" s="790"/>
      <c r="Q19" s="801">
        <f t="shared" si="1"/>
        <v>0</v>
      </c>
      <c r="R19" s="804">
        <f t="shared" si="1"/>
        <v>0</v>
      </c>
    </row>
    <row r="20" spans="2:18" s="40" customFormat="1" ht="21">
      <c r="B20" s="800" t="s">
        <v>72</v>
      </c>
      <c r="C20" s="786">
        <v>3</v>
      </c>
      <c r="D20" s="802">
        <v>58.218000000000004</v>
      </c>
      <c r="E20" s="801"/>
      <c r="F20" s="802">
        <v>290.25</v>
      </c>
      <c r="G20" s="801"/>
      <c r="H20" s="801"/>
      <c r="I20" s="801"/>
      <c r="J20" s="801">
        <v>44.2</v>
      </c>
      <c r="K20" s="801"/>
      <c r="L20" s="801"/>
      <c r="M20" s="801"/>
      <c r="N20" s="801"/>
      <c r="O20" s="801"/>
      <c r="P20" s="801"/>
      <c r="Q20" s="786">
        <f t="shared" si="1"/>
        <v>3</v>
      </c>
      <c r="R20" s="804">
        <f t="shared" si="1"/>
        <v>392.66800000000001</v>
      </c>
    </row>
    <row r="21" spans="2:18" s="40" customFormat="1" ht="21">
      <c r="B21" s="800" t="s">
        <v>73</v>
      </c>
      <c r="C21" s="786"/>
      <c r="D21" s="801"/>
      <c r="E21" s="786"/>
      <c r="F21" s="801"/>
      <c r="G21" s="786"/>
      <c r="H21" s="801"/>
      <c r="I21" s="786"/>
      <c r="J21" s="801">
        <v>101.25</v>
      </c>
      <c r="K21" s="786"/>
      <c r="L21" s="801"/>
      <c r="M21" s="786"/>
      <c r="N21" s="801"/>
      <c r="O21" s="786"/>
      <c r="P21" s="801"/>
      <c r="Q21" s="801">
        <f t="shared" si="1"/>
        <v>0</v>
      </c>
      <c r="R21" s="804">
        <f t="shared" si="1"/>
        <v>101.25</v>
      </c>
    </row>
    <row r="22" spans="2:18" s="40" customFormat="1" ht="21">
      <c r="B22" s="800" t="s">
        <v>83</v>
      </c>
      <c r="C22" s="786">
        <v>6</v>
      </c>
      <c r="D22" s="802">
        <v>702.60095000000001</v>
      </c>
      <c r="E22" s="786"/>
      <c r="F22" s="801"/>
      <c r="G22" s="786"/>
      <c r="H22" s="801"/>
      <c r="I22" s="786"/>
      <c r="J22" s="801">
        <v>683.20699999999999</v>
      </c>
      <c r="K22" s="786"/>
      <c r="L22" s="801"/>
      <c r="M22" s="786"/>
      <c r="N22" s="801"/>
      <c r="O22" s="786"/>
      <c r="P22" s="801"/>
      <c r="Q22" s="786">
        <f t="shared" si="1"/>
        <v>6</v>
      </c>
      <c r="R22" s="804">
        <f t="shared" si="1"/>
        <v>1385.8079499999999</v>
      </c>
    </row>
    <row r="23" spans="2:18" s="40" customFormat="1" ht="21">
      <c r="B23" s="1232" t="s">
        <v>672</v>
      </c>
      <c r="C23" s="1230"/>
      <c r="D23" s="1233"/>
      <c r="E23" s="1230"/>
      <c r="F23" s="1233"/>
      <c r="G23" s="1230"/>
      <c r="H23" s="1233"/>
      <c r="I23" s="1230"/>
      <c r="J23" s="1234"/>
      <c r="K23" s="1230"/>
      <c r="L23" s="1233">
        <v>152.28299999999999</v>
      </c>
      <c r="M23" s="1230"/>
      <c r="N23" s="1233"/>
      <c r="O23" s="1230"/>
      <c r="P23" s="1233"/>
      <c r="Q23" s="1230">
        <f t="shared" si="1"/>
        <v>0</v>
      </c>
      <c r="R23" s="1235">
        <f t="shared" si="1"/>
        <v>152.28299999999999</v>
      </c>
    </row>
    <row r="24" spans="2:18" s="217" customFormat="1" ht="21.75" thickBot="1">
      <c r="B24" s="1236" t="s">
        <v>145</v>
      </c>
      <c r="C24" s="1231">
        <f t="shared" ref="C24:R24" si="2">SUM(C8:C23)</f>
        <v>9</v>
      </c>
      <c r="D24" s="1237">
        <f t="shared" si="2"/>
        <v>760.81894999999997</v>
      </c>
      <c r="E24" s="1238">
        <f t="shared" si="2"/>
        <v>0</v>
      </c>
      <c r="F24" s="1238">
        <f t="shared" si="2"/>
        <v>553.78309000000002</v>
      </c>
      <c r="G24" s="1238">
        <f t="shared" si="2"/>
        <v>0</v>
      </c>
      <c r="H24" s="1237">
        <f t="shared" si="2"/>
        <v>472.40780000000001</v>
      </c>
      <c r="I24" s="1238">
        <f t="shared" si="2"/>
        <v>0</v>
      </c>
      <c r="J24" s="1238">
        <f t="shared" si="2"/>
        <v>970.74557000000004</v>
      </c>
      <c r="K24" s="1238">
        <f t="shared" si="2"/>
        <v>0</v>
      </c>
      <c r="L24" s="1238">
        <f t="shared" si="2"/>
        <v>415.81609000000003</v>
      </c>
      <c r="M24" s="1238">
        <f t="shared" si="2"/>
        <v>0</v>
      </c>
      <c r="N24" s="1238">
        <f t="shared" si="2"/>
        <v>506.262</v>
      </c>
      <c r="O24" s="1231">
        <f t="shared" si="2"/>
        <v>0</v>
      </c>
      <c r="P24" s="1238">
        <f t="shared" si="2"/>
        <v>0</v>
      </c>
      <c r="Q24" s="1231">
        <f t="shared" si="2"/>
        <v>9</v>
      </c>
      <c r="R24" s="1239">
        <f t="shared" si="2"/>
        <v>3679.8334999999997</v>
      </c>
    </row>
    <row r="25" spans="2:18" ht="21.75" thickTop="1">
      <c r="B25" s="792"/>
      <c r="C25" s="793"/>
      <c r="D25" s="792"/>
      <c r="E25" s="793"/>
      <c r="F25" s="792"/>
      <c r="G25" s="793"/>
      <c r="H25" s="792"/>
      <c r="I25" s="793"/>
      <c r="J25" s="792"/>
      <c r="K25" s="793"/>
      <c r="L25" s="792"/>
      <c r="M25" s="793"/>
      <c r="N25" s="792"/>
      <c r="O25" s="793"/>
      <c r="P25" s="792"/>
      <c r="Q25" s="794"/>
      <c r="R25" s="795"/>
    </row>
  </sheetData>
  <sheetProtection algorithmName="SHA-512" hashValue="Z1G1vql51RoTxskewfx3+WZqs9bAZ1qaAdWpGnew+sN60iITp19e5o927kdygmLbiO5cobCUysX6wJLop0dWCg==" saltValue="OgCn0exPD3dE4Xqrrjs4vg==" spinCount="100000" sheet="1" formatCells="0" formatColumns="0" formatRows="0" insertColumns="0" insertRows="0" insertHyperlinks="0" deleteColumns="0" deleteRows="0"/>
  <mergeCells count="9">
    <mergeCell ref="K5:L5"/>
    <mergeCell ref="M5:N5"/>
    <mergeCell ref="O5:P5"/>
    <mergeCell ref="Q5:R5"/>
    <mergeCell ref="B5:B6"/>
    <mergeCell ref="C5:D5"/>
    <mergeCell ref="E5:F5"/>
    <mergeCell ref="G5:H5"/>
    <mergeCell ref="I5:J5"/>
  </mergeCells>
  <pageMargins left="0.39370078740157483" right="0.39370078740157483" top="0.78740157480314965" bottom="0" header="0.31496062992125984" footer="0.11811023622047245"/>
  <pageSetup paperSize="9" scale="8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18</vt:i4>
      </vt:variant>
    </vt:vector>
  </HeadingPairs>
  <TitlesOfParts>
    <vt:vector size="29" baseType="lpstr">
      <vt:lpstr>ApI</vt:lpstr>
      <vt:lpstr>ApII</vt:lpstr>
      <vt:lpstr>APIIII</vt:lpstr>
      <vt:lpstr>ApIV </vt:lpstr>
      <vt:lpstr>ApV</vt:lpstr>
      <vt:lpstr>ApVI</vt:lpstr>
      <vt:lpstr>ApVII</vt:lpstr>
      <vt:lpstr>ApVIII</vt:lpstr>
      <vt:lpstr>ApIX </vt:lpstr>
      <vt:lpstr>ApX</vt:lpstr>
      <vt:lpstr>ApXI</vt:lpstr>
      <vt:lpstr>ApI!Print_Area</vt:lpstr>
      <vt:lpstr>ApII!Print_Area</vt:lpstr>
      <vt:lpstr>APIIII!Print_Area</vt:lpstr>
      <vt:lpstr>'ApIV '!Print_Area</vt:lpstr>
      <vt:lpstr>'ApIX '!Print_Area</vt:lpstr>
      <vt:lpstr>ApV!Print_Area</vt:lpstr>
      <vt:lpstr>ApVI!Print_Area</vt:lpstr>
      <vt:lpstr>ApX!Print_Area</vt:lpstr>
      <vt:lpstr>ApXI!Print_Area</vt:lpstr>
      <vt:lpstr>ApI!Print_Titles</vt:lpstr>
      <vt:lpstr>ApII!Print_Titles</vt:lpstr>
      <vt:lpstr>APIIII!Print_Titles</vt:lpstr>
      <vt:lpstr>'ApIV '!Print_Titles</vt:lpstr>
      <vt:lpstr>'ApIX '!Print_Titles</vt:lpstr>
      <vt:lpstr>ApV!Print_Titles</vt:lpstr>
      <vt:lpstr>ApVI!Print_Titles</vt:lpstr>
      <vt:lpstr>ApVII!Print_Titles</vt:lpstr>
      <vt:lpstr>ApX!Print_Titles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Sirikul Phungpoo</dc:creator>
  <cp:lastModifiedBy>Patawee Prinyarux</cp:lastModifiedBy>
  <cp:lastPrinted>2026-05-25T02:53:53Z</cp:lastPrinted>
  <dcterms:created xsi:type="dcterms:W3CDTF">2025-07-15T07:42:03Z</dcterms:created>
  <dcterms:modified xsi:type="dcterms:W3CDTF">2026-10-08T06:43:06Z</dcterms:modified>
</cp:coreProperties>
</file>